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1"/>
  </bookViews>
  <sheets>
    <sheet name="VENITURI" sheetId="1" r:id="rId1"/>
    <sheet name="CHELTUIELI" sheetId="2" r:id="rId2"/>
  </sheets>
  <definedNames>
    <definedName name="_xlnm.Print_Area" localSheetId="1">'CHELTUIELI'!$A$2:$I$213</definedName>
    <definedName name="_xlnm.Print_Area" localSheetId="0">'VENITURI'!#REF!</definedName>
  </definedNames>
  <calcPr fullCalcOnLoad="1"/>
</workbook>
</file>

<file path=xl/sharedStrings.xml><?xml version="1.0" encoding="utf-8"?>
<sst xmlns="http://schemas.openxmlformats.org/spreadsheetml/2006/main" count="543" uniqueCount="487">
  <si>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</si>
  <si>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</si>
  <si>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</si>
  <si>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</si>
  <si>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</si>
  <si>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</si>
  <si>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</si>
  <si>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</si>
  <si>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</si>
  <si>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</si>
  <si>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</si>
  <si>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</si>
  <si>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</si>
  <si>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</si>
  <si>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</si>
  <si>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</si>
  <si>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</si>
  <si>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</si>
  <si>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</si>
  <si>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</si>
  <si>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</si>
  <si>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</si>
  <si>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</si>
  <si>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</si>
  <si>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</si>
  <si>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</si>
  <si>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</si>
  <si>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</si>
  <si>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</si>
  <si>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</si>
  <si>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</si>
  <si>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</si>
  <si>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</si>
  <si>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</si>
  <si>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</si>
  <si>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</si>
  <si>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</si>
  <si>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</si>
  <si>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</si>
  <si>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</si>
  <si>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</si>
  <si>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</si>
  <si>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</si>
  <si>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</si>
  <si>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</si>
  <si>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</si>
  <si>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</si>
  <si>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</si>
  <si>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</si>
  <si>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</si>
  <si>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</si>
  <si>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</si>
  <si>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</si>
  <si>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</si>
  <si>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</si>
  <si>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</si>
  <si>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</si>
  <si>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</si>
  <si>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</si>
  <si>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</si>
  <si>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</si>
  <si>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</si>
  <si>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</si>
  <si>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</si>
  <si>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</si>
  <si>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</si>
  <si>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</si>
  <si>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</si>
  <si>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</si>
  <si>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</si>
  <si>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</si>
  <si>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</si>
  <si>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</si>
  <si>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</si>
  <si>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</si>
  <si>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</si>
  <si>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</si>
  <si>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</si>
  <si>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</si>
  <si>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</si>
  <si>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</si>
  <si>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</si>
  <si>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</si>
  <si>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</si>
  <si>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</si>
  <si>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</si>
  <si>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</si>
  <si>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</si>
  <si>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</si>
  <si>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</si>
  <si>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</si>
  <si>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</si>
  <si>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</si>
  <si>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</si>
  <si>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</si>
  <si>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</si>
  <si>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</si>
  <si>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</si>
  <si>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</si>
  <si>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</si>
  <si>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</si>
  <si>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</si>
  <si>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</si>
  <si>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</si>
  <si>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</si>
  <si>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</si>
  <si>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</si>
  <si>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</si>
  <si>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</si>
  <si>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</si>
  <si>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</si>
  <si>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</si>
  <si>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</si>
  <si>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</si>
  <si>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</si>
  <si>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</si>
  <si>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</si>
  <si>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</si>
  <si>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</si>
  <si>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</si>
  <si>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</si>
  <si>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</si>
  <si>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</si>
  <si>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</si>
  <si>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</si>
  <si>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</si>
  <si>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</si>
  <si>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</si>
  <si>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</si>
  <si>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</si>
  <si>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</si>
  <si>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</si>
  <si>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</si>
  <si>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</si>
  <si>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</si>
  <si>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</si>
  <si>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</si>
  <si>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</si>
  <si>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</si>
  <si>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</si>
  <si>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</si>
  <si>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</si>
  <si>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</si>
  <si>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</si>
  <si>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</si>
  <si>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</si>
  <si>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</si>
  <si>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</si>
  <si>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</si>
  <si>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</si>
  <si>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</si>
  <si>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</si>
  <si>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</si>
  <si>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</si>
  <si>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</si>
  <si>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</si>
  <si>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</si>
  <si>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</si>
  <si>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</si>
  <si>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</si>
  <si>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</si>
  <si>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</si>
  <si>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</si>
  <si>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</si>
  <si>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</si>
  <si>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</si>
  <si>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</si>
  <si>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</si>
  <si>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</si>
  <si>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</si>
  <si>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</si>
  <si>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</si>
  <si>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</si>
  <si>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</si>
  <si>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43.05.08</t>
  </si>
  <si>
    <t>FONDURI EXTERNE NERAMBURSABILE
TOTAL VENITURI</t>
  </si>
  <si>
    <t>48.08</t>
  </si>
  <si>
    <t>48.08.15</t>
  </si>
  <si>
    <t>Alte programe comunitare finantate in perioada 2014-2020 (APC)</t>
  </si>
  <si>
    <t>48.08.15.03</t>
  </si>
  <si>
    <t>Prefinantare</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</si>
  <si>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</si>
  <si>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</si>
  <si>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</si>
  <si>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</si>
  <si>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</si>
  <si>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</si>
  <si>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</si>
  <si>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</si>
  <si>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</si>
  <si>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</si>
  <si>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</si>
  <si>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</si>
  <si>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</si>
  <si>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</si>
  <si>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</si>
  <si>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</si>
  <si>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</si>
  <si>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</si>
  <si>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</si>
  <si>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</si>
  <si>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</si>
  <si>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</si>
  <si>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</si>
  <si>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</si>
  <si>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</si>
  <si>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</si>
  <si>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</si>
  <si>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</si>
  <si>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</si>
  <si>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</si>
  <si>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</si>
  <si>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</si>
  <si>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</si>
  <si>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</si>
  <si>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</si>
  <si>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</si>
  <si>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</si>
  <si>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</si>
  <si>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</si>
  <si>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</si>
  <si>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</si>
  <si>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</si>
  <si>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</si>
  <si>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</si>
  <si>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</si>
  <si>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</si>
  <si>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</si>
  <si>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</si>
  <si>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</si>
  <si>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</si>
  <si>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</si>
  <si>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</si>
  <si>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</si>
  <si>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</si>
  <si>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</si>
  <si>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</si>
  <si>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</si>
  <si>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</si>
  <si>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</si>
  <si>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</si>
  <si>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</si>
  <si>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</si>
  <si>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</si>
  <si>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</si>
  <si>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</si>
  <si>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</si>
  <si>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</si>
  <si>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</si>
  <si>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</si>
  <si>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</si>
  <si>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</si>
  <si>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</si>
  <si>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</si>
  <si>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</si>
  <si>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</si>
  <si>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</si>
  <si>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</si>
  <si>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</si>
  <si>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</si>
  <si>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</si>
  <si>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</si>
  <si>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</si>
  <si>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</si>
  <si>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</si>
  <si>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</si>
  <si>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</si>
  <si>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</si>
  <si>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</si>
  <si>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</si>
  <si>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</si>
  <si>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</si>
  <si>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</si>
  <si>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</si>
  <si>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</si>
  <si>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</si>
  <si>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</si>
  <si>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</si>
  <si>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</si>
  <si>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</si>
  <si>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</si>
  <si>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</si>
  <si>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</si>
  <si>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</si>
  <si>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</si>
  <si>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</si>
  <si>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</si>
  <si>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</si>
  <si>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</si>
  <si>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</si>
  <si>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</si>
  <si>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</si>
  <si>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</si>
  <si>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</si>
  <si>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</si>
  <si>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</si>
  <si>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</si>
  <si>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</si>
  <si>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</si>
  <si>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</si>
  <si>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</si>
  <si>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</si>
  <si>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</si>
  <si>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</si>
  <si>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</si>
  <si>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</si>
  <si>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</si>
  <si>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</si>
  <si>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</si>
  <si>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</si>
  <si>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</si>
  <si>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</si>
  <si>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</si>
  <si>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</si>
  <si>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</si>
  <si>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</si>
  <si>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</si>
  <si>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</si>
  <si>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</si>
  <si>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</si>
  <si>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</si>
  <si>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</si>
  <si>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</si>
  <si>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</si>
  <si>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</si>
  <si>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</si>
  <si>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</si>
  <si>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</si>
  <si>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</si>
  <si>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</si>
  <si>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</si>
  <si>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</si>
  <si>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</si>
  <si>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</si>
  <si>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</si>
  <si>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</si>
  <si>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</si>
  <si>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</si>
  <si>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</si>
  <si>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</si>
  <si>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</si>
  <si>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</si>
  <si>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</si>
  <si>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 xml:space="preserve">    ~  cost volum</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</si>
  <si>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</si>
  <si>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</si>
  <si>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</si>
  <si>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</si>
  <si>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</si>
  <si>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</si>
  <si>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</si>
  <si>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</si>
  <si>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</si>
  <si>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</si>
  <si>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</si>
  <si>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</si>
  <si>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</si>
  <si>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</si>
  <si>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</si>
  <si>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</si>
  <si>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</si>
  <si>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</si>
  <si>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</si>
  <si>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</si>
  <si>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</si>
  <si>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</si>
  <si>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</si>
  <si>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</si>
  <si>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</si>
  <si>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</si>
  <si>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</si>
  <si>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</si>
  <si>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</si>
  <si>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</si>
  <si>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</si>
  <si>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</si>
  <si>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</si>
  <si>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</si>
  <si>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</si>
  <si>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</si>
  <si>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</si>
  <si>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</si>
  <si>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</si>
  <si>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</si>
  <si>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</si>
  <si>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</si>
  <si>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</si>
  <si>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</si>
  <si>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</si>
  <si>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</si>
  <si>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</si>
  <si>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</si>
  <si>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</si>
  <si>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</si>
  <si>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</si>
  <si>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</si>
  <si>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</si>
  <si>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</si>
  <si>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</si>
  <si>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</si>
  <si>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</si>
  <si>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</si>
  <si>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</si>
  <si>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</si>
  <si>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</si>
  <si>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</si>
  <si>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</si>
  <si>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</si>
  <si>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</si>
  <si>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</si>
  <si>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</si>
  <si>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</si>
  <si>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</si>
  <si>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</si>
  <si>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</si>
  <si>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</si>
  <si>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</si>
  <si>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</si>
  <si>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</si>
  <si>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</si>
  <si>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</si>
  <si>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</si>
  <si>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</si>
  <si>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</si>
  <si>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</si>
  <si>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</si>
  <si>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</si>
  <si>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</si>
  <si>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</si>
  <si>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</si>
  <si>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</si>
  <si>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</si>
  <si>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</si>
  <si>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</si>
  <si>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</si>
  <si>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</si>
  <si>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</si>
  <si>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</si>
  <si>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</si>
  <si>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</si>
  <si>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</si>
  <si>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</si>
  <si>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</si>
  <si>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</si>
  <si>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</si>
  <si>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</si>
  <si>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</si>
  <si>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</si>
  <si>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</si>
  <si>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</si>
  <si>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</si>
  <si>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</si>
  <si>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</si>
  <si>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</si>
  <si>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</si>
  <si>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</si>
  <si>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</si>
  <si>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</si>
  <si>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</si>
  <si>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</si>
  <si>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</si>
  <si>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</si>
  <si>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</si>
  <si>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</si>
  <si>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</si>
  <si>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</si>
  <si>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</si>
  <si>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</si>
  <si>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</si>
  <si>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</si>
  <si>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</si>
  <si>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</si>
  <si>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</si>
  <si>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</si>
  <si>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</si>
  <si>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</si>
  <si>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</si>
  <si>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</si>
  <si>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 xml:space="preserve">                        Director General,</t>
  </si>
  <si>
    <t>Director economic,</t>
  </si>
  <si>
    <t>Intocmit</t>
  </si>
  <si>
    <t xml:space="preserve">                     Jr.Mărculescu Dumitru</t>
  </si>
  <si>
    <t xml:space="preserve">    Ec. Vladu Maria</t>
  </si>
  <si>
    <t>Ec. Bețiu Adrian</t>
  </si>
  <si>
    <t>CAS MEHEDINTI</t>
  </si>
  <si>
    <t>CONT DE EXECUTIE VENITURI SEPTEMBRIE 2020</t>
  </si>
  <si>
    <t>CONT DE EXECUTIE CHELTUIELI SEPTEMBRIE 2020</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</si>
</sst>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Red]\-#,##0.00\ "/>
    <numFmt numFmtId="173" formatCode="#,##0.0"/>
  </numFmts>
  <fonts count="34">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2" fillId="17" borderId="0" applyNumberFormat="0" applyBorder="0" applyAlignment="0" applyProtection="0"/>
    <xf numFmtId="0" fontId="26" fillId="9" borderId="1" applyNumberFormat="0" applyAlignment="0" applyProtection="0"/>
    <xf numFmtId="0" fontId="28" fillId="14"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1"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3" borderId="1" applyNumberFormat="0" applyAlignment="0" applyProtection="0"/>
    <xf numFmtId="0" fontId="27" fillId="0" borderId="6" applyNumberFormat="0" applyFill="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25"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13">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73"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72" fontId="5" fillId="0" borderId="10" xfId="57" applyNumberFormat="1" applyFont="1" applyFill="1" applyBorder="1" applyAlignment="1" applyProtection="1">
      <alignment horizontal="left" wrapText="1"/>
      <protection/>
    </xf>
    <xf numFmtId="0" fontId="5" fillId="0" borderId="0" xfId="0" applyFont="1" applyFill="1" applyAlignment="1">
      <alignment/>
    </xf>
    <xf numFmtId="172"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72" fontId="2" fillId="0" borderId="10" xfId="57" applyNumberFormat="1" applyFont="1" applyFill="1" applyBorder="1" applyAlignment="1">
      <alignment wrapText="1"/>
      <protection/>
    </xf>
    <xf numFmtId="172"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72"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72" fontId="5" fillId="0" borderId="10" xfId="58" applyNumberFormat="1" applyFont="1" applyFill="1" applyBorder="1" applyAlignment="1">
      <alignment wrapText="1"/>
      <protection/>
    </xf>
    <xf numFmtId="172"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72"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72" fontId="10" fillId="0" borderId="10" xfId="57" applyNumberFormat="1" applyFont="1" applyFill="1" applyBorder="1" applyAlignment="1">
      <alignment horizontal="left" vertical="center" wrapText="1"/>
      <protection/>
    </xf>
    <xf numFmtId="172" fontId="11" fillId="0" borderId="10" xfId="58" applyNumberFormat="1" applyFont="1" applyFill="1" applyBorder="1" applyAlignment="1">
      <alignment horizontal="left" vertical="center" wrapText="1"/>
      <protection/>
    </xf>
    <xf numFmtId="172"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72" fontId="5" fillId="0" borderId="10" xfId="56" applyNumberFormat="1" applyFont="1" applyFill="1" applyBorder="1" applyAlignment="1">
      <alignment vertical="top" wrapText="1"/>
      <protection/>
    </xf>
    <xf numFmtId="172"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72" fontId="5" fillId="0" borderId="10" xfId="57" applyNumberFormat="1" applyFont="1" applyFill="1" applyBorder="1" applyAlignment="1">
      <alignment/>
      <protection/>
    </xf>
    <xf numFmtId="172"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5" applyNumberFormat="1" applyFont="1" applyFill="1" applyBorder="1" applyAlignment="1" applyProtection="1">
      <alignment horizontal="left"/>
      <protection locked="0"/>
    </xf>
    <xf numFmtId="4" fontId="2" fillId="0" borderId="10" xfId="55"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72"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72"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4" fontId="10" fillId="18" borderId="10" xfId="0" applyNumberFormat="1" applyFont="1" applyFill="1" applyBorder="1" applyAlignment="1" applyProtection="1">
      <alignment horizontal="left" wrapText="1"/>
      <protection/>
    </xf>
    <xf numFmtId="4" fontId="10" fillId="18" borderId="10" xfId="0" applyNumberFormat="1" applyFont="1" applyFill="1" applyBorder="1" applyAlignment="1">
      <alignment wrapText="1"/>
    </xf>
    <xf numFmtId="0" fontId="33" fillId="0" borderId="0" xfId="0" applyFont="1" applyFill="1" applyAlignment="1">
      <alignment/>
    </xf>
    <xf numFmtId="4" fontId="33" fillId="0" borderId="0" xfId="0" applyNumberFormat="1" applyFont="1" applyFill="1" applyAlignment="1">
      <alignment/>
    </xf>
    <xf numFmtId="0" fontId="33" fillId="0" borderId="0" xfId="0" applyFont="1" applyFill="1" applyAlignment="1">
      <alignment/>
    </xf>
    <xf numFmtId="0" fontId="33" fillId="0" borderId="0" xfId="0" applyFont="1" applyFill="1" applyAlignment="1">
      <alignment horizontal="center"/>
    </xf>
    <xf numFmtId="0" fontId="0" fillId="0" borderId="0" xfId="0" applyFont="1" applyFill="1" applyAlignment="1">
      <alignment/>
    </xf>
    <xf numFmtId="4"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06"/>
  <sheetViews>
    <sheetView zoomScalePageLayoutView="0" workbookViewId="0" topLeftCell="A1">
      <pane xSplit="4" ySplit="6" topLeftCell="E7" activePane="bottomRight" state="frozen"/>
      <selection pane="topLeft" activeCell="C79" sqref="C79:E79"/>
      <selection pane="topRight" activeCell="C79" sqref="C79:E79"/>
      <selection pane="bottomLeft" activeCell="C79" sqref="C79:E79"/>
      <selection pane="bottomRight" activeCell="F7" sqref="F7"/>
    </sheetView>
  </sheetViews>
  <sheetFormatPr defaultColWidth="9.140625" defaultRowHeight="12.75"/>
  <cols>
    <col min="1" max="1" width="11.140625" style="53" customWidth="1"/>
    <col min="2" max="2" width="57.57421875" style="5" customWidth="1"/>
    <col min="3" max="3" width="5.28125" style="5" customWidth="1"/>
    <col min="4" max="5" width="14.00390625" style="46" customWidth="1"/>
    <col min="6" max="7" width="18.00390625" style="5" customWidth="1"/>
    <col min="8" max="8" width="14.57421875" style="56" customWidth="1"/>
    <col min="9" max="9" width="10.8515625" style="56" customWidth="1"/>
    <col min="10" max="10" width="9.8515625" style="56" customWidth="1"/>
    <col min="11" max="11" width="9.00390625" style="56" customWidth="1"/>
    <col min="12" max="12" width="10.140625" style="56" customWidth="1"/>
    <col min="13" max="13" width="10.57421875" style="56" customWidth="1"/>
    <col min="14" max="14" width="10.7109375" style="56" customWidth="1"/>
    <col min="15" max="15" width="9.28125" style="56" customWidth="1"/>
    <col min="16" max="16" width="10.28125" style="56" customWidth="1"/>
    <col min="17" max="17" width="9.8515625" style="56" customWidth="1"/>
    <col min="18" max="18" width="10.7109375" style="56" customWidth="1"/>
    <col min="19" max="19" width="10.00390625" style="56" customWidth="1"/>
    <col min="20" max="20" width="10.28125" style="56" customWidth="1"/>
    <col min="21" max="21" width="9.57421875" style="56" customWidth="1"/>
    <col min="22" max="22" width="10.7109375" style="56" customWidth="1"/>
    <col min="23" max="23" width="10.140625" style="56" bestFit="1" customWidth="1"/>
    <col min="24" max="24" width="10.57421875" style="56" customWidth="1"/>
    <col min="25" max="25" width="10.00390625" style="56" customWidth="1"/>
    <col min="26" max="26" width="10.8515625" style="56" customWidth="1"/>
    <col min="27" max="27" width="10.140625" style="56" customWidth="1"/>
    <col min="28" max="28" width="9.7109375" style="56" customWidth="1"/>
    <col min="29" max="29" width="10.8515625" style="56" customWidth="1"/>
    <col min="30" max="30" width="11.140625" style="56" customWidth="1"/>
    <col min="31" max="31" width="9.140625" style="56" customWidth="1"/>
    <col min="32" max="32" width="10.57421875" style="56" customWidth="1"/>
    <col min="33" max="33" width="9.8515625" style="56" customWidth="1"/>
    <col min="34" max="34" width="10.8515625" style="56" customWidth="1"/>
    <col min="35" max="35" width="10.28125" style="56" customWidth="1"/>
    <col min="36" max="36" width="8.57421875" style="56" customWidth="1"/>
    <col min="37" max="37" width="10.421875" style="56" customWidth="1"/>
    <col min="38" max="39" width="9.8515625" style="56" customWidth="1"/>
    <col min="40" max="40" width="9.28125" style="56" customWidth="1"/>
    <col min="41" max="41" width="9.00390625" style="56" customWidth="1"/>
    <col min="42" max="42" width="10.421875" style="56" customWidth="1"/>
    <col min="43" max="43" width="11.28125" style="56" customWidth="1"/>
    <col min="44" max="44" width="9.8515625" style="56" customWidth="1"/>
    <col min="45" max="45" width="10.421875" style="56" customWidth="1"/>
    <col min="46" max="46" width="9.7109375" style="56" customWidth="1"/>
    <col min="47" max="47" width="11.140625" style="56" customWidth="1"/>
    <col min="48" max="48" width="10.421875" style="56" customWidth="1"/>
    <col min="49" max="49" width="10.00390625" style="56" customWidth="1"/>
    <col min="50" max="50" width="10.140625" style="56" customWidth="1"/>
    <col min="51" max="51" width="10.7109375" style="56" customWidth="1"/>
    <col min="52" max="52" width="11.140625" style="56" customWidth="1"/>
    <col min="53" max="53" width="9.57421875" style="56" customWidth="1"/>
    <col min="54" max="54" width="11.28125" style="56" customWidth="1"/>
    <col min="55" max="55" width="11.00390625" style="56" customWidth="1"/>
    <col min="56" max="56" width="9.8515625" style="56" customWidth="1"/>
    <col min="57" max="57" width="10.7109375" style="56" customWidth="1"/>
    <col min="58" max="58" width="10.28125" style="56" customWidth="1"/>
    <col min="59" max="59" width="10.57421875" style="56" customWidth="1"/>
    <col min="60" max="60" width="9.57421875" style="56" customWidth="1"/>
    <col min="61" max="61" width="8.421875" style="56" customWidth="1"/>
    <col min="62" max="62" width="10.7109375" style="56" customWidth="1"/>
    <col min="63" max="63" width="10.140625" style="56" customWidth="1"/>
    <col min="64" max="64" width="10.7109375" style="56" customWidth="1"/>
    <col min="65" max="65" width="9.8515625" style="56" customWidth="1"/>
    <col min="66" max="66" width="9.7109375" style="56" customWidth="1"/>
    <col min="67" max="67" width="10.00390625" style="56" customWidth="1"/>
    <col min="68" max="68" width="11.421875" style="56" customWidth="1"/>
    <col min="69" max="69" width="10.00390625" style="56" customWidth="1"/>
    <col min="70" max="70" width="9.7109375" style="56" customWidth="1"/>
    <col min="71" max="71" width="10.00390625" style="56" customWidth="1"/>
    <col min="72" max="72" width="10.7109375" style="56" customWidth="1"/>
    <col min="73" max="73" width="9.28125" style="56" customWidth="1"/>
    <col min="74" max="74" width="10.7109375" style="56" customWidth="1"/>
    <col min="75" max="75" width="10.140625" style="56" customWidth="1"/>
    <col min="76" max="76" width="10.8515625" style="56" customWidth="1"/>
    <col min="77" max="77" width="11.140625" style="56" customWidth="1"/>
    <col min="78" max="80" width="10.28125" style="56" customWidth="1"/>
    <col min="81" max="81" width="9.57421875" style="56" customWidth="1"/>
    <col min="82" max="82" width="10.28125" style="56" customWidth="1"/>
    <col min="83" max="83" width="9.57421875" style="56" customWidth="1"/>
    <col min="84" max="84" width="10.140625" style="56" customWidth="1"/>
    <col min="85" max="85" width="8.8515625" style="56" customWidth="1"/>
    <col min="86" max="86" width="9.421875" style="56" customWidth="1"/>
    <col min="87" max="87" width="10.28125" style="56" customWidth="1"/>
    <col min="88" max="88" width="9.8515625" style="56" customWidth="1"/>
    <col min="89" max="89" width="9.57421875" style="56" customWidth="1"/>
    <col min="90" max="90" width="9.00390625" style="56" customWidth="1"/>
    <col min="91" max="91" width="9.7109375" style="56" customWidth="1"/>
    <col min="92" max="93" width="10.421875" style="56" customWidth="1"/>
    <col min="94" max="94" width="10.140625" style="56" customWidth="1"/>
    <col min="95" max="95" width="10.28125" style="56" customWidth="1"/>
    <col min="96" max="96" width="11.57421875" style="56" customWidth="1"/>
    <col min="97" max="98" width="11.140625" style="56" customWidth="1"/>
    <col min="99" max="99" width="9.8515625" style="56" customWidth="1"/>
    <col min="100" max="100" width="8.57421875" style="56" customWidth="1"/>
    <col min="101" max="101" width="10.28125" style="56" customWidth="1"/>
    <col min="102" max="102" width="10.00390625" style="56" customWidth="1"/>
    <col min="103" max="103" width="9.8515625" style="56" customWidth="1"/>
    <col min="104" max="104" width="10.140625" style="56" customWidth="1"/>
    <col min="105" max="105" width="11.7109375" style="56" customWidth="1"/>
    <col min="106" max="106" width="8.140625" style="56" customWidth="1"/>
    <col min="107" max="107" width="8.57421875" style="56" customWidth="1"/>
    <col min="108" max="108" width="10.140625" style="56" customWidth="1"/>
    <col min="109" max="109" width="11.7109375" style="56" customWidth="1"/>
    <col min="110" max="110" width="9.57421875" style="56" customWidth="1"/>
    <col min="111" max="111" width="9.421875" style="56" customWidth="1"/>
    <col min="112" max="112" width="12.28125" style="56" customWidth="1"/>
    <col min="113" max="113" width="11.421875" style="56" customWidth="1"/>
    <col min="114" max="114" width="11.57421875" style="56" customWidth="1"/>
    <col min="115" max="115" width="11.421875" style="56" customWidth="1"/>
    <col min="116" max="116" width="14.28125" style="56" customWidth="1"/>
    <col min="117" max="117" width="10.57421875" style="56" customWidth="1"/>
    <col min="118" max="118" width="11.7109375" style="56" bestFit="1" customWidth="1"/>
    <col min="119" max="119" width="11.00390625" style="56" customWidth="1"/>
    <col min="120" max="120" width="12.00390625" style="56" customWidth="1"/>
    <col min="121" max="121" width="10.8515625" style="56" customWidth="1"/>
    <col min="122" max="122" width="11.57421875" style="56" customWidth="1"/>
    <col min="123" max="123" width="9.8515625" style="56" customWidth="1"/>
    <col min="124" max="124" width="10.57421875" style="56" customWidth="1"/>
    <col min="125" max="126" width="9.140625" style="56" customWidth="1"/>
    <col min="127" max="127" width="10.57421875" style="56" customWidth="1"/>
    <col min="128" max="128" width="9.8515625" style="56" customWidth="1"/>
    <col min="129" max="129" width="10.140625" style="56" customWidth="1"/>
    <col min="130" max="131" width="9.140625" style="56" customWidth="1"/>
    <col min="132" max="132" width="10.57421875" style="56" customWidth="1"/>
    <col min="133" max="133" width="10.00390625" style="56" customWidth="1"/>
    <col min="134" max="134" width="9.8515625" style="56" customWidth="1"/>
    <col min="135" max="136" width="9.140625" style="56" customWidth="1"/>
    <col min="137" max="137" width="10.421875" style="56" customWidth="1"/>
    <col min="138" max="138" width="9.7109375" style="56" customWidth="1"/>
    <col min="139" max="139" width="10.00390625" style="56" customWidth="1"/>
    <col min="140" max="141" width="9.140625" style="56" customWidth="1"/>
    <col min="142" max="142" width="10.140625" style="56" customWidth="1"/>
    <col min="143" max="143" width="12.7109375" style="56" bestFit="1" customWidth="1"/>
    <col min="144" max="155" width="9.140625" style="56" customWidth="1"/>
    <col min="156" max="16384" width="9.140625" style="5" customWidth="1"/>
  </cols>
  <sheetData>
    <row r="1" spans="2:116" ht="20.25">
      <c r="B1" s="54" t="s">
        <v>485</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row>
    <row r="3" spans="1:142" ht="15">
      <c r="A3" s="58"/>
      <c r="B3" s="59"/>
      <c r="C3" s="59"/>
      <c r="D3" s="6"/>
      <c r="E3" s="6"/>
      <c r="F3" s="6"/>
      <c r="G3" s="6"/>
      <c r="EL3" s="60"/>
    </row>
    <row r="4" spans="2:142" ht="12.75" customHeight="1">
      <c r="B4" s="56"/>
      <c r="C4" s="56"/>
      <c r="D4" s="6"/>
      <c r="E4" s="6"/>
      <c r="F4" s="6"/>
      <c r="G4" s="61"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2"/>
      <c r="DO4" s="112"/>
      <c r="DP4" s="112"/>
      <c r="DQ4" s="112"/>
      <c r="DR4" s="112"/>
      <c r="DS4" s="111"/>
      <c r="DT4" s="111"/>
      <c r="DU4" s="111"/>
      <c r="DV4" s="111"/>
      <c r="DW4" s="111"/>
      <c r="DX4" s="111"/>
      <c r="DY4" s="111"/>
      <c r="DZ4" s="111"/>
      <c r="EA4" s="111"/>
      <c r="EB4" s="111"/>
      <c r="EC4" s="111"/>
      <c r="ED4" s="111"/>
      <c r="EE4" s="111"/>
      <c r="EF4" s="111"/>
      <c r="EG4" s="111"/>
      <c r="EH4" s="111"/>
      <c r="EI4" s="111"/>
      <c r="EJ4" s="111"/>
      <c r="EK4" s="111"/>
      <c r="EL4" s="111"/>
    </row>
    <row r="5" spans="1:142" ht="90">
      <c r="A5" s="12" t="s">
        <v>1</v>
      </c>
      <c r="B5" s="12" t="s">
        <v>2</v>
      </c>
      <c r="C5" s="12" t="s">
        <v>3</v>
      </c>
      <c r="D5" s="12" t="s">
        <v>4</v>
      </c>
      <c r="E5" s="12" t="s">
        <v>5</v>
      </c>
      <c r="F5" s="11" t="s">
        <v>6</v>
      </c>
      <c r="G5" s="11"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row>
    <row r="6" spans="1:155" s="65" customFormat="1" ht="15">
      <c r="A6" s="15"/>
      <c r="B6" s="63"/>
      <c r="C6" s="63"/>
      <c r="D6" s="15"/>
      <c r="E6" s="15"/>
      <c r="F6" s="15"/>
      <c r="G6" s="15"/>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4"/>
      <c r="EN6" s="4"/>
      <c r="EO6" s="4"/>
      <c r="EP6" s="4"/>
      <c r="EQ6" s="4"/>
      <c r="ER6" s="4"/>
      <c r="ES6" s="4"/>
      <c r="ET6" s="4"/>
      <c r="EU6" s="4"/>
      <c r="EV6" s="4"/>
      <c r="EW6" s="4"/>
      <c r="EX6" s="4"/>
      <c r="EY6" s="4"/>
    </row>
    <row r="7" spans="1:144" ht="15">
      <c r="A7" s="66" t="s">
        <v>8</v>
      </c>
      <c r="B7" s="67" t="s">
        <v>9</v>
      </c>
      <c r="C7" s="87">
        <f aca="true" t="shared" si="0" ref="C7:H7">+C8+C64+C95+C88</f>
        <v>0</v>
      </c>
      <c r="D7" s="87">
        <f t="shared" si="0"/>
        <v>208482280</v>
      </c>
      <c r="E7" s="87">
        <f t="shared" si="0"/>
        <v>160027360</v>
      </c>
      <c r="F7" s="87">
        <f t="shared" si="0"/>
        <v>120837562.56</v>
      </c>
      <c r="G7" s="87">
        <f t="shared" si="0"/>
        <v>13042067.41</v>
      </c>
      <c r="H7" s="87">
        <f t="shared" si="0"/>
        <v>107795495.15</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6"/>
      <c r="EN7" s="6"/>
    </row>
    <row r="8" spans="1:144" ht="15">
      <c r="A8" s="66" t="s">
        <v>10</v>
      </c>
      <c r="B8" s="67" t="s">
        <v>11</v>
      </c>
      <c r="C8" s="87">
        <f aca="true" t="shared" si="1" ref="C8:H8">+C14+C51+C9</f>
        <v>0</v>
      </c>
      <c r="D8" s="87">
        <f t="shared" si="1"/>
        <v>168745000</v>
      </c>
      <c r="E8" s="87">
        <f t="shared" si="1"/>
        <v>121112410</v>
      </c>
      <c r="F8" s="87">
        <f t="shared" si="1"/>
        <v>120930201.56</v>
      </c>
      <c r="G8" s="87">
        <f t="shared" si="1"/>
        <v>12373657.41</v>
      </c>
      <c r="H8" s="87">
        <f t="shared" si="1"/>
        <v>108556544.15</v>
      </c>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6"/>
      <c r="EN8" s="6"/>
    </row>
    <row r="9" spans="1:144" ht="15">
      <c r="A9" s="66" t="s">
        <v>12</v>
      </c>
      <c r="B9" s="67" t="s">
        <v>13</v>
      </c>
      <c r="C9" s="87">
        <f aca="true" t="shared" si="2" ref="C9:H9">+C10+C11+C12+C13</f>
        <v>0</v>
      </c>
      <c r="D9" s="87">
        <f t="shared" si="2"/>
        <v>0</v>
      </c>
      <c r="E9" s="87">
        <f t="shared" si="2"/>
        <v>0</v>
      </c>
      <c r="F9" s="87">
        <f t="shared" si="2"/>
        <v>0</v>
      </c>
      <c r="G9" s="87">
        <f t="shared" si="2"/>
        <v>0</v>
      </c>
      <c r="H9" s="87">
        <f t="shared" si="2"/>
        <v>0</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6"/>
      <c r="EN9" s="6"/>
    </row>
    <row r="10" spans="1:144" ht="45">
      <c r="A10" s="66" t="s">
        <v>14</v>
      </c>
      <c r="B10" s="67" t="s">
        <v>15</v>
      </c>
      <c r="C10" s="87"/>
      <c r="D10" s="87"/>
      <c r="E10" s="87"/>
      <c r="F10" s="87"/>
      <c r="G10" s="87"/>
      <c r="H10" s="87"/>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6"/>
      <c r="EN10" s="6"/>
    </row>
    <row r="11" spans="1:144" ht="45">
      <c r="A11" s="66" t="s">
        <v>16</v>
      </c>
      <c r="B11" s="67" t="s">
        <v>17</v>
      </c>
      <c r="C11" s="87"/>
      <c r="D11" s="87"/>
      <c r="E11" s="87"/>
      <c r="F11" s="87"/>
      <c r="G11" s="87"/>
      <c r="H11" s="87"/>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6"/>
      <c r="EN11" s="6"/>
    </row>
    <row r="12" spans="1:144" ht="30">
      <c r="A12" s="66" t="s">
        <v>18</v>
      </c>
      <c r="B12" s="67" t="s">
        <v>19</v>
      </c>
      <c r="C12" s="87"/>
      <c r="D12" s="87"/>
      <c r="E12" s="87"/>
      <c r="F12" s="87"/>
      <c r="G12" s="87"/>
      <c r="H12" s="87"/>
      <c r="I12" s="33"/>
      <c r="J12" s="33"/>
      <c r="K12" s="33"/>
      <c r="L12" s="33"/>
      <c r="M12" s="33"/>
      <c r="N12" s="33">
        <v>0</v>
      </c>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6"/>
      <c r="EN12" s="6"/>
    </row>
    <row r="13" spans="1:144" ht="45">
      <c r="A13" s="66" t="s">
        <v>20</v>
      </c>
      <c r="B13" s="67" t="s">
        <v>21</v>
      </c>
      <c r="C13" s="87"/>
      <c r="D13" s="87"/>
      <c r="E13" s="87"/>
      <c r="F13" s="87"/>
      <c r="G13" s="87"/>
      <c r="H13" s="87"/>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6"/>
      <c r="EN13" s="6"/>
    </row>
    <row r="14" spans="1:144" ht="15">
      <c r="A14" s="66" t="s">
        <v>22</v>
      </c>
      <c r="B14" s="67" t="s">
        <v>23</v>
      </c>
      <c r="C14" s="87">
        <f aca="true" t="shared" si="3" ref="C14:H14">+C15+C27</f>
        <v>0</v>
      </c>
      <c r="D14" s="87">
        <f t="shared" si="3"/>
        <v>168404000</v>
      </c>
      <c r="E14" s="87">
        <f t="shared" si="3"/>
        <v>120860410</v>
      </c>
      <c r="F14" s="87">
        <f t="shared" si="3"/>
        <v>120733646.2</v>
      </c>
      <c r="G14" s="87">
        <f t="shared" si="3"/>
        <v>12348369.16</v>
      </c>
      <c r="H14" s="87">
        <f t="shared" si="3"/>
        <v>108385277.04</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6"/>
      <c r="EN14" s="6"/>
    </row>
    <row r="15" spans="1:144" ht="15">
      <c r="A15" s="66" t="s">
        <v>24</v>
      </c>
      <c r="B15" s="67" t="s">
        <v>25</v>
      </c>
      <c r="C15" s="87">
        <f aca="true" t="shared" si="4" ref="C15:H15">+C16+C23+C26</f>
        <v>0</v>
      </c>
      <c r="D15" s="87">
        <f t="shared" si="4"/>
        <v>7177000</v>
      </c>
      <c r="E15" s="87">
        <f t="shared" si="4"/>
        <v>5499000</v>
      </c>
      <c r="F15" s="87">
        <f t="shared" si="4"/>
        <v>5802437.2</v>
      </c>
      <c r="G15" s="87">
        <f t="shared" si="4"/>
        <v>628728.1600000001</v>
      </c>
      <c r="H15" s="87">
        <f t="shared" si="4"/>
        <v>5173709.04</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6"/>
      <c r="EN15" s="6"/>
    </row>
    <row r="16" spans="1:144" ht="30">
      <c r="A16" s="66" t="s">
        <v>26</v>
      </c>
      <c r="B16" s="67" t="s">
        <v>27</v>
      </c>
      <c r="C16" s="87">
        <f aca="true" t="shared" si="5" ref="C16:H16">C17+C18+C20+C21+C22+C19</f>
        <v>0</v>
      </c>
      <c r="D16" s="87">
        <f t="shared" si="5"/>
        <v>180000</v>
      </c>
      <c r="E16" s="87">
        <f t="shared" si="5"/>
        <v>180000</v>
      </c>
      <c r="F16" s="87">
        <f t="shared" si="5"/>
        <v>266055</v>
      </c>
      <c r="G16" s="87">
        <f t="shared" si="5"/>
        <v>24174</v>
      </c>
      <c r="H16" s="87">
        <f t="shared" si="5"/>
        <v>241881</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6"/>
      <c r="EN16" s="6"/>
    </row>
    <row r="17" spans="1:179" s="56" customFormat="1" ht="30">
      <c r="A17" s="68" t="s">
        <v>28</v>
      </c>
      <c r="B17" s="69" t="s">
        <v>29</v>
      </c>
      <c r="C17" s="45"/>
      <c r="D17" s="87">
        <v>180000</v>
      </c>
      <c r="E17" s="87">
        <v>180000</v>
      </c>
      <c r="F17" s="45">
        <v>266091</v>
      </c>
      <c r="G17" s="45">
        <f>F17-H17</f>
        <v>24174</v>
      </c>
      <c r="H17" s="45">
        <v>241917</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6"/>
      <c r="EN17" s="6"/>
      <c r="EZ17" s="5"/>
      <c r="FA17" s="5"/>
      <c r="FB17" s="5"/>
      <c r="FC17" s="5"/>
      <c r="FD17" s="5"/>
      <c r="FE17" s="5"/>
      <c r="FF17" s="5"/>
      <c r="FG17" s="5"/>
      <c r="FH17" s="5"/>
      <c r="FI17" s="5"/>
      <c r="FJ17" s="5"/>
      <c r="FK17" s="5"/>
      <c r="FL17" s="5"/>
      <c r="FM17" s="5"/>
      <c r="FN17" s="5"/>
      <c r="FO17" s="5"/>
      <c r="FP17" s="5"/>
      <c r="FQ17" s="5"/>
      <c r="FR17" s="5"/>
      <c r="FS17" s="5"/>
      <c r="FT17" s="5"/>
      <c r="FU17" s="5"/>
      <c r="FV17" s="5"/>
      <c r="FW17" s="5"/>
    </row>
    <row r="18" spans="1:179" s="56" customFormat="1" ht="30">
      <c r="A18" s="68" t="s">
        <v>30</v>
      </c>
      <c r="B18" s="69" t="s">
        <v>31</v>
      </c>
      <c r="C18" s="45"/>
      <c r="D18" s="87"/>
      <c r="E18" s="87"/>
      <c r="F18" s="45"/>
      <c r="G18" s="45"/>
      <c r="H18" s="45"/>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6"/>
      <c r="EN18" s="6"/>
      <c r="EZ18" s="5"/>
      <c r="FA18" s="5"/>
      <c r="FB18" s="5"/>
      <c r="FC18" s="5"/>
      <c r="FD18" s="5"/>
      <c r="FE18" s="5"/>
      <c r="FF18" s="5"/>
      <c r="FG18" s="5"/>
      <c r="FH18" s="5"/>
      <c r="FI18" s="5"/>
      <c r="FJ18" s="5"/>
      <c r="FK18" s="5"/>
      <c r="FL18" s="5"/>
      <c r="FM18" s="5"/>
      <c r="FN18" s="5"/>
      <c r="FO18" s="5"/>
      <c r="FP18" s="5"/>
      <c r="FQ18" s="5"/>
      <c r="FR18" s="5"/>
      <c r="FS18" s="5"/>
      <c r="FT18" s="5"/>
      <c r="FU18" s="5"/>
      <c r="FV18" s="5"/>
      <c r="FW18" s="5"/>
    </row>
    <row r="19" spans="1:179" s="56" customFormat="1" ht="15">
      <c r="A19" s="68" t="s">
        <v>32</v>
      </c>
      <c r="B19" s="69" t="s">
        <v>33</v>
      </c>
      <c r="C19" s="45"/>
      <c r="D19" s="87"/>
      <c r="E19" s="87"/>
      <c r="F19" s="45"/>
      <c r="G19" s="45"/>
      <c r="H19" s="45"/>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6"/>
      <c r="EN19" s="6"/>
      <c r="EZ19" s="5"/>
      <c r="FA19" s="5"/>
      <c r="FB19" s="5"/>
      <c r="FC19" s="5"/>
      <c r="FD19" s="5"/>
      <c r="FE19" s="5"/>
      <c r="FF19" s="5"/>
      <c r="FG19" s="5"/>
      <c r="FH19" s="5"/>
      <c r="FI19" s="5"/>
      <c r="FJ19" s="5"/>
      <c r="FK19" s="5"/>
      <c r="FL19" s="5"/>
      <c r="FM19" s="5"/>
      <c r="FN19" s="5"/>
      <c r="FO19" s="5"/>
      <c r="FP19" s="5"/>
      <c r="FQ19" s="5"/>
      <c r="FR19" s="5"/>
      <c r="FS19" s="5"/>
      <c r="FT19" s="5"/>
      <c r="FU19" s="5"/>
      <c r="FV19" s="5"/>
      <c r="FW19" s="5"/>
    </row>
    <row r="20" spans="1:179" s="56" customFormat="1" ht="30">
      <c r="A20" s="68" t="s">
        <v>34</v>
      </c>
      <c r="B20" s="69" t="s">
        <v>35</v>
      </c>
      <c r="C20" s="45"/>
      <c r="D20" s="87"/>
      <c r="E20" s="87"/>
      <c r="F20" s="45"/>
      <c r="G20" s="45"/>
      <c r="H20" s="45"/>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6"/>
      <c r="EN20" s="6"/>
      <c r="EZ20" s="5"/>
      <c r="FA20" s="5"/>
      <c r="FB20" s="5"/>
      <c r="FC20" s="5"/>
      <c r="FD20" s="5"/>
      <c r="FE20" s="5"/>
      <c r="FF20" s="5"/>
      <c r="FG20" s="5"/>
      <c r="FH20" s="5"/>
      <c r="FI20" s="5"/>
      <c r="FJ20" s="5"/>
      <c r="FK20" s="5"/>
      <c r="FL20" s="5"/>
      <c r="FM20" s="5"/>
      <c r="FN20" s="5"/>
      <c r="FO20" s="5"/>
      <c r="FP20" s="5"/>
      <c r="FQ20" s="5"/>
      <c r="FR20" s="5"/>
      <c r="FS20" s="5"/>
      <c r="FT20" s="5"/>
      <c r="FU20" s="5"/>
      <c r="FV20" s="5"/>
      <c r="FW20" s="5"/>
    </row>
    <row r="21" spans="1:179" s="56" customFormat="1" ht="30">
      <c r="A21" s="68" t="s">
        <v>36</v>
      </c>
      <c r="B21" s="69" t="s">
        <v>37</v>
      </c>
      <c r="C21" s="45"/>
      <c r="D21" s="87"/>
      <c r="E21" s="87"/>
      <c r="F21" s="45"/>
      <c r="G21" s="45"/>
      <c r="H21" s="45"/>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6"/>
      <c r="EN21" s="6"/>
      <c r="EZ21" s="5"/>
      <c r="FA21" s="5"/>
      <c r="FB21" s="5"/>
      <c r="FC21" s="5"/>
      <c r="FD21" s="5"/>
      <c r="FE21" s="5"/>
      <c r="FF21" s="5"/>
      <c r="FG21" s="5"/>
      <c r="FH21" s="5"/>
      <c r="FI21" s="5"/>
      <c r="FJ21" s="5"/>
      <c r="FK21" s="5"/>
      <c r="FL21" s="5"/>
      <c r="FM21" s="5"/>
      <c r="FN21" s="5"/>
      <c r="FO21" s="5"/>
      <c r="FP21" s="5"/>
      <c r="FQ21" s="5"/>
      <c r="FR21" s="5"/>
      <c r="FS21" s="5"/>
      <c r="FT21" s="5"/>
      <c r="FU21" s="5"/>
      <c r="FV21" s="5"/>
      <c r="FW21" s="5"/>
    </row>
    <row r="22" spans="1:179" s="56" customFormat="1" ht="43.5" customHeight="1">
      <c r="A22" s="68" t="s">
        <v>38</v>
      </c>
      <c r="B22" s="70" t="s">
        <v>39</v>
      </c>
      <c r="C22" s="45"/>
      <c r="D22" s="87"/>
      <c r="E22" s="87"/>
      <c r="F22" s="45">
        <v>-36</v>
      </c>
      <c r="G22" s="45">
        <f>F22-H22</f>
        <v>0</v>
      </c>
      <c r="H22" s="45">
        <v>-36</v>
      </c>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6"/>
      <c r="EN22" s="6"/>
      <c r="EZ22" s="5"/>
      <c r="FA22" s="5"/>
      <c r="FB22" s="5"/>
      <c r="FC22" s="5"/>
      <c r="FD22" s="5"/>
      <c r="FE22" s="5"/>
      <c r="FF22" s="5"/>
      <c r="FG22" s="5"/>
      <c r="FH22" s="5"/>
      <c r="FI22" s="5"/>
      <c r="FJ22" s="5"/>
      <c r="FK22" s="5"/>
      <c r="FL22" s="5"/>
      <c r="FM22" s="5"/>
      <c r="FN22" s="5"/>
      <c r="FO22" s="5"/>
      <c r="FP22" s="5"/>
      <c r="FQ22" s="5"/>
      <c r="FR22" s="5"/>
      <c r="FS22" s="5"/>
      <c r="FT22" s="5"/>
      <c r="FU22" s="5"/>
      <c r="FV22" s="5"/>
      <c r="FW22" s="5"/>
    </row>
    <row r="23" spans="1:179" s="56" customFormat="1" ht="17.25">
      <c r="A23" s="66" t="s">
        <v>40</v>
      </c>
      <c r="B23" s="71" t="s">
        <v>41</v>
      </c>
      <c r="C23" s="87">
        <f aca="true" t="shared" si="6" ref="C23:H23">C24+C25</f>
        <v>0</v>
      </c>
      <c r="D23" s="87">
        <f t="shared" si="6"/>
        <v>12000</v>
      </c>
      <c r="E23" s="87">
        <f t="shared" si="6"/>
        <v>12000</v>
      </c>
      <c r="F23" s="87">
        <f t="shared" si="6"/>
        <v>17702</v>
      </c>
      <c r="G23" s="87">
        <f t="shared" si="6"/>
        <v>3848</v>
      </c>
      <c r="H23" s="87">
        <f t="shared" si="6"/>
        <v>13854</v>
      </c>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6"/>
      <c r="EN23" s="6"/>
      <c r="EZ23" s="5"/>
      <c r="FA23" s="5"/>
      <c r="FB23" s="5"/>
      <c r="FC23" s="5"/>
      <c r="FD23" s="5"/>
      <c r="FE23" s="5"/>
      <c r="FF23" s="5"/>
      <c r="FG23" s="5"/>
      <c r="FH23" s="5"/>
      <c r="FI23" s="5"/>
      <c r="FJ23" s="5"/>
      <c r="FK23" s="5"/>
      <c r="FL23" s="5"/>
      <c r="FM23" s="5"/>
      <c r="FN23" s="5"/>
      <c r="FO23" s="5"/>
      <c r="FP23" s="5"/>
      <c r="FQ23" s="5"/>
      <c r="FR23" s="5"/>
      <c r="FS23" s="5"/>
      <c r="FT23" s="5"/>
      <c r="FU23" s="5"/>
      <c r="FV23" s="5"/>
      <c r="FW23" s="5"/>
    </row>
    <row r="24" spans="1:179" s="56" customFormat="1" ht="33">
      <c r="A24" s="68" t="s">
        <v>42</v>
      </c>
      <c r="B24" s="70" t="s">
        <v>43</v>
      </c>
      <c r="C24" s="45"/>
      <c r="D24" s="87">
        <v>12000</v>
      </c>
      <c r="E24" s="87">
        <v>12000</v>
      </c>
      <c r="F24" s="45">
        <v>17702</v>
      </c>
      <c r="G24" s="45">
        <f>F24-H24</f>
        <v>3848</v>
      </c>
      <c r="H24" s="45">
        <v>13854</v>
      </c>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6"/>
      <c r="EN24" s="6"/>
      <c r="EZ24" s="5"/>
      <c r="FA24" s="5"/>
      <c r="FB24" s="5"/>
      <c r="FC24" s="5"/>
      <c r="FD24" s="5"/>
      <c r="FE24" s="5"/>
      <c r="FF24" s="5"/>
      <c r="FG24" s="5"/>
      <c r="FH24" s="5"/>
      <c r="FI24" s="5"/>
      <c r="FJ24" s="5"/>
      <c r="FK24" s="5"/>
      <c r="FL24" s="5"/>
      <c r="FM24" s="5"/>
      <c r="FN24" s="5"/>
      <c r="FO24" s="5"/>
      <c r="FP24" s="5"/>
      <c r="FQ24" s="5"/>
      <c r="FR24" s="5"/>
      <c r="FS24" s="5"/>
      <c r="FT24" s="5"/>
      <c r="FU24" s="5"/>
      <c r="FV24" s="5"/>
      <c r="FW24" s="5"/>
    </row>
    <row r="25" spans="1:179" s="56" customFormat="1" ht="33">
      <c r="A25" s="68" t="s">
        <v>44</v>
      </c>
      <c r="B25" s="70" t="s">
        <v>45</v>
      </c>
      <c r="C25" s="45"/>
      <c r="D25" s="87"/>
      <c r="E25" s="87"/>
      <c r="F25" s="45"/>
      <c r="G25" s="45"/>
      <c r="H25" s="45"/>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6"/>
      <c r="EN25" s="6"/>
      <c r="EZ25" s="5"/>
      <c r="FA25" s="5"/>
      <c r="FB25" s="5"/>
      <c r="FC25" s="5"/>
      <c r="FD25" s="5"/>
      <c r="FE25" s="5"/>
      <c r="FF25" s="5"/>
      <c r="FG25" s="5"/>
      <c r="FH25" s="5"/>
      <c r="FI25" s="5"/>
      <c r="FJ25" s="5"/>
      <c r="FK25" s="5"/>
      <c r="FL25" s="5"/>
      <c r="FM25" s="5"/>
      <c r="FN25" s="5"/>
      <c r="FO25" s="5"/>
      <c r="FP25" s="5"/>
      <c r="FQ25" s="5"/>
      <c r="FR25" s="5"/>
      <c r="FS25" s="5"/>
      <c r="FT25" s="5"/>
      <c r="FU25" s="5"/>
      <c r="FV25" s="5"/>
      <c r="FW25" s="5"/>
    </row>
    <row r="26" spans="1:179" s="56" customFormat="1" ht="33">
      <c r="A26" s="68" t="s">
        <v>46</v>
      </c>
      <c r="B26" s="70" t="s">
        <v>47</v>
      </c>
      <c r="C26" s="45"/>
      <c r="D26" s="87">
        <v>6985000</v>
      </c>
      <c r="E26" s="87">
        <v>5307000</v>
      </c>
      <c r="F26" s="45">
        <v>5518680.2</v>
      </c>
      <c r="G26" s="45">
        <f>F26-H26</f>
        <v>600706.1600000001</v>
      </c>
      <c r="H26" s="45">
        <v>4917974.04</v>
      </c>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6"/>
      <c r="EN26" s="6"/>
      <c r="EZ26" s="5"/>
      <c r="FA26" s="5"/>
      <c r="FB26" s="5"/>
      <c r="FC26" s="5"/>
      <c r="FD26" s="5"/>
      <c r="FE26" s="5"/>
      <c r="FF26" s="5"/>
      <c r="FG26" s="5"/>
      <c r="FH26" s="5"/>
      <c r="FI26" s="5"/>
      <c r="FJ26" s="5"/>
      <c r="FK26" s="5"/>
      <c r="FL26" s="5"/>
      <c r="FM26" s="5"/>
      <c r="FN26" s="5"/>
      <c r="FO26" s="5"/>
      <c r="FP26" s="5"/>
      <c r="FQ26" s="5"/>
      <c r="FR26" s="5"/>
      <c r="FS26" s="5"/>
      <c r="FT26" s="5"/>
      <c r="FU26" s="5"/>
      <c r="FV26" s="5"/>
      <c r="FW26" s="5"/>
    </row>
    <row r="27" spans="1:179" s="56" customFormat="1" ht="15">
      <c r="A27" s="66" t="s">
        <v>48</v>
      </c>
      <c r="B27" s="67" t="s">
        <v>49</v>
      </c>
      <c r="C27" s="87">
        <f aca="true" t="shared" si="7" ref="C27:H27">C28+C34+C50+C35+C36+C37+C38+C39+C40+C41+C42+C43+C44+C45+C46+C47+C48+C49</f>
        <v>0</v>
      </c>
      <c r="D27" s="87">
        <f t="shared" si="7"/>
        <v>161227000</v>
      </c>
      <c r="E27" s="87">
        <f t="shared" si="7"/>
        <v>115361410</v>
      </c>
      <c r="F27" s="87">
        <f t="shared" si="7"/>
        <v>114931209</v>
      </c>
      <c r="G27" s="87">
        <f t="shared" si="7"/>
        <v>11719641</v>
      </c>
      <c r="H27" s="87">
        <f t="shared" si="7"/>
        <v>103211568</v>
      </c>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6"/>
      <c r="EN27" s="6"/>
      <c r="EZ27" s="5"/>
      <c r="FA27" s="5"/>
      <c r="FB27" s="5"/>
      <c r="FC27" s="5"/>
      <c r="FD27" s="5"/>
      <c r="FE27" s="5"/>
      <c r="FF27" s="5"/>
      <c r="FG27" s="5"/>
      <c r="FH27" s="5"/>
      <c r="FI27" s="5"/>
      <c r="FJ27" s="5"/>
      <c r="FK27" s="5"/>
      <c r="FL27" s="5"/>
      <c r="FM27" s="5"/>
      <c r="FN27" s="5"/>
      <c r="FO27" s="5"/>
      <c r="FP27" s="5"/>
      <c r="FQ27" s="5"/>
      <c r="FR27" s="5"/>
      <c r="FS27" s="5"/>
      <c r="FT27" s="5"/>
      <c r="FU27" s="5"/>
      <c r="FV27" s="5"/>
      <c r="FW27" s="5"/>
    </row>
    <row r="28" spans="1:179" s="56" customFormat="1" ht="15">
      <c r="A28" s="66" t="s">
        <v>50</v>
      </c>
      <c r="B28" s="67" t="s">
        <v>51</v>
      </c>
      <c r="C28" s="87">
        <f aca="true" t="shared" si="8" ref="C28:H28">C29+C30+C31+C32+C33</f>
        <v>0</v>
      </c>
      <c r="D28" s="87">
        <f t="shared" si="8"/>
        <v>155719000</v>
      </c>
      <c r="E28" s="87">
        <f t="shared" si="8"/>
        <v>111825000</v>
      </c>
      <c r="F28" s="87">
        <f t="shared" si="8"/>
        <v>111860849</v>
      </c>
      <c r="G28" s="87">
        <f t="shared" si="8"/>
        <v>11467479</v>
      </c>
      <c r="H28" s="87">
        <f t="shared" si="8"/>
        <v>100393370</v>
      </c>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6"/>
      <c r="EN28" s="6"/>
      <c r="EZ28" s="5"/>
      <c r="FA28" s="5"/>
      <c r="FB28" s="5"/>
      <c r="FC28" s="5"/>
      <c r="FD28" s="5"/>
      <c r="FE28" s="5"/>
      <c r="FF28" s="5"/>
      <c r="FG28" s="5"/>
      <c r="FH28" s="5"/>
      <c r="FI28" s="5"/>
      <c r="FJ28" s="5"/>
      <c r="FK28" s="5"/>
      <c r="FL28" s="5"/>
      <c r="FM28" s="5"/>
      <c r="FN28" s="5"/>
      <c r="FO28" s="5"/>
      <c r="FP28" s="5"/>
      <c r="FQ28" s="5"/>
      <c r="FR28" s="5"/>
      <c r="FS28" s="5"/>
      <c r="FT28" s="5"/>
      <c r="FU28" s="5"/>
      <c r="FV28" s="5"/>
      <c r="FW28" s="5"/>
    </row>
    <row r="29" spans="1:179" s="56" customFormat="1" ht="30">
      <c r="A29" s="68" t="s">
        <v>52</v>
      </c>
      <c r="B29" s="69" t="s">
        <v>53</v>
      </c>
      <c r="C29" s="45"/>
      <c r="D29" s="87">
        <v>155719000</v>
      </c>
      <c r="E29" s="87">
        <v>111825000</v>
      </c>
      <c r="F29" s="45">
        <v>111730642</v>
      </c>
      <c r="G29" s="45">
        <f>F29-H29</f>
        <v>11434613</v>
      </c>
      <c r="H29" s="45">
        <v>100296029</v>
      </c>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6"/>
      <c r="EN29" s="6"/>
      <c r="EZ29" s="5"/>
      <c r="FA29" s="5"/>
      <c r="FB29" s="5"/>
      <c r="FC29" s="5"/>
      <c r="FD29" s="5"/>
      <c r="FE29" s="5"/>
      <c r="FF29" s="5"/>
      <c r="FG29" s="5"/>
      <c r="FH29" s="5"/>
      <c r="FI29" s="5"/>
      <c r="FJ29" s="5"/>
      <c r="FK29" s="5"/>
      <c r="FL29" s="5"/>
      <c r="FM29" s="5"/>
      <c r="FN29" s="5"/>
      <c r="FO29" s="5"/>
      <c r="FP29" s="5"/>
      <c r="FQ29" s="5"/>
      <c r="FR29" s="5"/>
      <c r="FS29" s="5"/>
      <c r="FT29" s="5"/>
      <c r="FU29" s="5"/>
      <c r="FV29" s="5"/>
      <c r="FW29" s="5"/>
    </row>
    <row r="30" spans="1:179" s="56" customFormat="1" ht="66">
      <c r="A30" s="68" t="s">
        <v>54</v>
      </c>
      <c r="B30" s="70" t="s">
        <v>55</v>
      </c>
      <c r="C30" s="45"/>
      <c r="D30" s="87"/>
      <c r="E30" s="87"/>
      <c r="F30" s="45">
        <v>82442</v>
      </c>
      <c r="G30" s="45">
        <f>F30-H30</f>
        <v>28331</v>
      </c>
      <c r="H30" s="45">
        <v>54111</v>
      </c>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6"/>
      <c r="EN30" s="6"/>
      <c r="EZ30" s="5"/>
      <c r="FA30" s="5"/>
      <c r="FB30" s="5"/>
      <c r="FC30" s="5"/>
      <c r="FD30" s="5"/>
      <c r="FE30" s="5"/>
      <c r="FF30" s="5"/>
      <c r="FG30" s="5"/>
      <c r="FH30" s="5"/>
      <c r="FI30" s="5"/>
      <c r="FJ30" s="5"/>
      <c r="FK30" s="5"/>
      <c r="FL30" s="5"/>
      <c r="FM30" s="5"/>
      <c r="FN30" s="5"/>
      <c r="FO30" s="5"/>
      <c r="FP30" s="5"/>
      <c r="FQ30" s="5"/>
      <c r="FR30" s="5"/>
      <c r="FS30" s="5"/>
      <c r="FT30" s="5"/>
      <c r="FU30" s="5"/>
      <c r="FV30" s="5"/>
      <c r="FW30" s="5"/>
    </row>
    <row r="31" spans="1:179" s="56" customFormat="1" ht="27.75" customHeight="1">
      <c r="A31" s="68" t="s">
        <v>56</v>
      </c>
      <c r="B31" s="69" t="s">
        <v>57</v>
      </c>
      <c r="C31" s="45"/>
      <c r="D31" s="87"/>
      <c r="E31" s="87"/>
      <c r="F31" s="45"/>
      <c r="G31" s="45"/>
      <c r="H31" s="45"/>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6"/>
      <c r="EN31" s="6"/>
      <c r="EZ31" s="5"/>
      <c r="FA31" s="5"/>
      <c r="FB31" s="5"/>
      <c r="FC31" s="5"/>
      <c r="FD31" s="5"/>
      <c r="FE31" s="5"/>
      <c r="FF31" s="5"/>
      <c r="FG31" s="5"/>
      <c r="FH31" s="5"/>
      <c r="FI31" s="5"/>
      <c r="FJ31" s="5"/>
      <c r="FK31" s="5"/>
      <c r="FL31" s="5"/>
      <c r="FM31" s="5"/>
      <c r="FN31" s="5"/>
      <c r="FO31" s="5"/>
      <c r="FP31" s="5"/>
      <c r="FQ31" s="5"/>
      <c r="FR31" s="5"/>
      <c r="FS31" s="5"/>
      <c r="FT31" s="5"/>
      <c r="FU31" s="5"/>
      <c r="FV31" s="5"/>
      <c r="FW31" s="5"/>
    </row>
    <row r="32" spans="1:179" s="56" customFormat="1" ht="15">
      <c r="A32" s="68" t="s">
        <v>58</v>
      </c>
      <c r="B32" s="69" t="s">
        <v>59</v>
      </c>
      <c r="C32" s="45"/>
      <c r="D32" s="87"/>
      <c r="E32" s="87"/>
      <c r="F32" s="45">
        <v>47765</v>
      </c>
      <c r="G32" s="45">
        <f>F32-H32</f>
        <v>4535</v>
      </c>
      <c r="H32" s="45">
        <v>43230</v>
      </c>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6"/>
      <c r="EN32" s="6"/>
      <c r="EZ32" s="5"/>
      <c r="FA32" s="5"/>
      <c r="FB32" s="5"/>
      <c r="FC32" s="5"/>
      <c r="FD32" s="5"/>
      <c r="FE32" s="5"/>
      <c r="FF32" s="5"/>
      <c r="FG32" s="5"/>
      <c r="FH32" s="5"/>
      <c r="FI32" s="5"/>
      <c r="FJ32" s="5"/>
      <c r="FK32" s="5"/>
      <c r="FL32" s="5"/>
      <c r="FM32" s="5"/>
      <c r="FN32" s="5"/>
      <c r="FO32" s="5"/>
      <c r="FP32" s="5"/>
      <c r="FQ32" s="5"/>
      <c r="FR32" s="5"/>
      <c r="FS32" s="5"/>
      <c r="FT32" s="5"/>
      <c r="FU32" s="5"/>
      <c r="FV32" s="5"/>
      <c r="FW32" s="5"/>
    </row>
    <row r="33" spans="1:179" s="56" customFormat="1" ht="15">
      <c r="A33" s="68" t="s">
        <v>60</v>
      </c>
      <c r="B33" s="69" t="s">
        <v>61</v>
      </c>
      <c r="C33" s="45"/>
      <c r="D33" s="87"/>
      <c r="E33" s="87"/>
      <c r="F33" s="45"/>
      <c r="G33" s="45"/>
      <c r="H33" s="45"/>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6"/>
      <c r="EN33" s="6"/>
      <c r="EZ33" s="5"/>
      <c r="FA33" s="5"/>
      <c r="FB33" s="5"/>
      <c r="FC33" s="5"/>
      <c r="FD33" s="5"/>
      <c r="FE33" s="5"/>
      <c r="FF33" s="5"/>
      <c r="FG33" s="5"/>
      <c r="FH33" s="5"/>
      <c r="FI33" s="5"/>
      <c r="FJ33" s="5"/>
      <c r="FK33" s="5"/>
      <c r="FL33" s="5"/>
      <c r="FM33" s="5"/>
      <c r="FN33" s="5"/>
      <c r="FO33" s="5"/>
      <c r="FP33" s="5"/>
      <c r="FQ33" s="5"/>
      <c r="FR33" s="5"/>
      <c r="FS33" s="5"/>
      <c r="FT33" s="5"/>
      <c r="FU33" s="5"/>
      <c r="FV33" s="5"/>
      <c r="FW33" s="5"/>
    </row>
    <row r="34" spans="1:179" s="56" customFormat="1" ht="15">
      <c r="A34" s="68" t="s">
        <v>62</v>
      </c>
      <c r="B34" s="69" t="s">
        <v>63</v>
      </c>
      <c r="C34" s="45"/>
      <c r="D34" s="87"/>
      <c r="E34" s="87"/>
      <c r="F34" s="45"/>
      <c r="G34" s="45"/>
      <c r="H34" s="45"/>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6"/>
      <c r="EN34" s="6"/>
      <c r="EZ34" s="5"/>
      <c r="FA34" s="5"/>
      <c r="FB34" s="5"/>
      <c r="FC34" s="5"/>
      <c r="FD34" s="5"/>
      <c r="FE34" s="5"/>
      <c r="FF34" s="5"/>
      <c r="FG34" s="5"/>
      <c r="FH34" s="5"/>
      <c r="FI34" s="5"/>
      <c r="FJ34" s="5"/>
      <c r="FK34" s="5"/>
      <c r="FL34" s="5"/>
      <c r="FM34" s="5"/>
      <c r="FN34" s="5"/>
      <c r="FO34" s="5"/>
      <c r="FP34" s="5"/>
      <c r="FQ34" s="5"/>
      <c r="FR34" s="5"/>
      <c r="FS34" s="5"/>
      <c r="FT34" s="5"/>
      <c r="FU34" s="5"/>
      <c r="FV34" s="5"/>
      <c r="FW34" s="5"/>
    </row>
    <row r="35" spans="1:179" s="56" customFormat="1" ht="28.5">
      <c r="A35" s="68" t="s">
        <v>64</v>
      </c>
      <c r="B35" s="72" t="s">
        <v>65</v>
      </c>
      <c r="C35" s="45"/>
      <c r="D35" s="87"/>
      <c r="E35" s="87"/>
      <c r="F35" s="45"/>
      <c r="G35" s="45"/>
      <c r="H35" s="45"/>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6"/>
      <c r="EN35" s="6"/>
      <c r="EZ35" s="5"/>
      <c r="FA35" s="5"/>
      <c r="FB35" s="5"/>
      <c r="FC35" s="5"/>
      <c r="FD35" s="5"/>
      <c r="FE35" s="5"/>
      <c r="FF35" s="5"/>
      <c r="FG35" s="5"/>
      <c r="FH35" s="5"/>
      <c r="FI35" s="5"/>
      <c r="FJ35" s="5"/>
      <c r="FK35" s="5"/>
      <c r="FL35" s="5"/>
      <c r="FM35" s="5"/>
      <c r="FN35" s="5"/>
      <c r="FO35" s="5"/>
      <c r="FP35" s="5"/>
      <c r="FQ35" s="5"/>
      <c r="FR35" s="5"/>
      <c r="FS35" s="5"/>
      <c r="FT35" s="5"/>
      <c r="FU35" s="5"/>
      <c r="FV35" s="5"/>
      <c r="FW35" s="5"/>
    </row>
    <row r="36" spans="1:179" s="56" customFormat="1" ht="45">
      <c r="A36" s="68" t="s">
        <v>66</v>
      </c>
      <c r="B36" s="69" t="s">
        <v>67</v>
      </c>
      <c r="C36" s="45"/>
      <c r="D36" s="87">
        <v>14000</v>
      </c>
      <c r="E36" s="87">
        <v>14000</v>
      </c>
      <c r="F36" s="45">
        <v>15680</v>
      </c>
      <c r="G36" s="45">
        <f>F36-H36</f>
        <v>892</v>
      </c>
      <c r="H36" s="45">
        <v>14788</v>
      </c>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6"/>
      <c r="EN36" s="6"/>
      <c r="EZ36" s="5"/>
      <c r="FA36" s="5"/>
      <c r="FB36" s="5"/>
      <c r="FC36" s="5"/>
      <c r="FD36" s="5"/>
      <c r="FE36" s="5"/>
      <c r="FF36" s="5"/>
      <c r="FG36" s="5"/>
      <c r="FH36" s="5"/>
      <c r="FI36" s="5"/>
      <c r="FJ36" s="5"/>
      <c r="FK36" s="5"/>
      <c r="FL36" s="5"/>
      <c r="FM36" s="5"/>
      <c r="FN36" s="5"/>
      <c r="FO36" s="5"/>
      <c r="FP36" s="5"/>
      <c r="FQ36" s="5"/>
      <c r="FR36" s="5"/>
      <c r="FS36" s="5"/>
      <c r="FT36" s="5"/>
      <c r="FU36" s="5"/>
      <c r="FV36" s="5"/>
      <c r="FW36" s="5"/>
    </row>
    <row r="37" spans="1:179" s="56" customFormat="1" ht="60">
      <c r="A37" s="68" t="s">
        <v>68</v>
      </c>
      <c r="B37" s="69" t="s">
        <v>69</v>
      </c>
      <c r="C37" s="45"/>
      <c r="D37" s="87"/>
      <c r="E37" s="87"/>
      <c r="F37" s="45"/>
      <c r="G37" s="45"/>
      <c r="H37" s="45"/>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6"/>
      <c r="EN37" s="6"/>
      <c r="EZ37" s="5"/>
      <c r="FA37" s="5"/>
      <c r="FB37" s="5"/>
      <c r="FC37" s="5"/>
      <c r="FD37" s="5"/>
      <c r="FE37" s="5"/>
      <c r="FF37" s="5"/>
      <c r="FG37" s="5"/>
      <c r="FH37" s="5"/>
      <c r="FI37" s="5"/>
      <c r="FJ37" s="5"/>
      <c r="FK37" s="5"/>
      <c r="FL37" s="5"/>
      <c r="FM37" s="5"/>
      <c r="FN37" s="5"/>
      <c r="FO37" s="5"/>
      <c r="FP37" s="5"/>
      <c r="FQ37" s="5"/>
      <c r="FR37" s="5"/>
      <c r="FS37" s="5"/>
      <c r="FT37" s="5"/>
      <c r="FU37" s="5"/>
      <c r="FV37" s="5"/>
      <c r="FW37" s="5"/>
    </row>
    <row r="38" spans="1:179" s="56" customFormat="1" ht="45">
      <c r="A38" s="68" t="s">
        <v>70</v>
      </c>
      <c r="B38" s="69" t="s">
        <v>71</v>
      </c>
      <c r="C38" s="45"/>
      <c r="D38" s="87"/>
      <c r="E38" s="87"/>
      <c r="F38" s="45"/>
      <c r="G38" s="45"/>
      <c r="H38" s="45"/>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6"/>
      <c r="EN38" s="6"/>
      <c r="EZ38" s="5"/>
      <c r="FA38" s="5"/>
      <c r="FB38" s="5"/>
      <c r="FC38" s="5"/>
      <c r="FD38" s="5"/>
      <c r="FE38" s="5"/>
      <c r="FF38" s="5"/>
      <c r="FG38" s="5"/>
      <c r="FH38" s="5"/>
      <c r="FI38" s="5"/>
      <c r="FJ38" s="5"/>
      <c r="FK38" s="5"/>
      <c r="FL38" s="5"/>
      <c r="FM38" s="5"/>
      <c r="FN38" s="5"/>
      <c r="FO38" s="5"/>
      <c r="FP38" s="5"/>
      <c r="FQ38" s="5"/>
      <c r="FR38" s="5"/>
      <c r="FS38" s="5"/>
      <c r="FT38" s="5"/>
      <c r="FU38" s="5"/>
      <c r="FV38" s="5"/>
      <c r="FW38" s="5"/>
    </row>
    <row r="39" spans="1:179" s="56" customFormat="1" ht="60">
      <c r="A39" s="68" t="s">
        <v>72</v>
      </c>
      <c r="B39" s="69" t="s">
        <v>73</v>
      </c>
      <c r="C39" s="45"/>
      <c r="D39" s="87"/>
      <c r="E39" s="87"/>
      <c r="F39" s="45"/>
      <c r="G39" s="45"/>
      <c r="H39" s="45"/>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6"/>
      <c r="EN39" s="6"/>
      <c r="EZ39" s="5"/>
      <c r="FA39" s="5"/>
      <c r="FB39" s="5"/>
      <c r="FC39" s="5"/>
      <c r="FD39" s="5"/>
      <c r="FE39" s="5"/>
      <c r="FF39" s="5"/>
      <c r="FG39" s="5"/>
      <c r="FH39" s="5"/>
      <c r="FI39" s="5"/>
      <c r="FJ39" s="5"/>
      <c r="FK39" s="5"/>
      <c r="FL39" s="5"/>
      <c r="FM39" s="5"/>
      <c r="FN39" s="5"/>
      <c r="FO39" s="5"/>
      <c r="FP39" s="5"/>
      <c r="FQ39" s="5"/>
      <c r="FR39" s="5"/>
      <c r="FS39" s="5"/>
      <c r="FT39" s="5"/>
      <c r="FU39" s="5"/>
      <c r="FV39" s="5"/>
      <c r="FW39" s="5"/>
    </row>
    <row r="40" spans="1:179" s="56" customFormat="1" ht="60">
      <c r="A40" s="68" t="s">
        <v>74</v>
      </c>
      <c r="B40" s="69" t="s">
        <v>75</v>
      </c>
      <c r="C40" s="45"/>
      <c r="D40" s="87"/>
      <c r="E40" s="87"/>
      <c r="F40" s="45"/>
      <c r="G40" s="45"/>
      <c r="H40" s="45"/>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6"/>
      <c r="EN40" s="6"/>
      <c r="EZ40" s="5"/>
      <c r="FA40" s="5"/>
      <c r="FB40" s="5"/>
      <c r="FC40" s="5"/>
      <c r="FD40" s="5"/>
      <c r="FE40" s="5"/>
      <c r="FF40" s="5"/>
      <c r="FG40" s="5"/>
      <c r="FH40" s="5"/>
      <c r="FI40" s="5"/>
      <c r="FJ40" s="5"/>
      <c r="FK40" s="5"/>
      <c r="FL40" s="5"/>
      <c r="FM40" s="5"/>
      <c r="FN40" s="5"/>
      <c r="FO40" s="5"/>
      <c r="FP40" s="5"/>
      <c r="FQ40" s="5"/>
      <c r="FR40" s="5"/>
      <c r="FS40" s="5"/>
      <c r="FT40" s="5"/>
      <c r="FU40" s="5"/>
      <c r="FV40" s="5"/>
      <c r="FW40" s="5"/>
    </row>
    <row r="41" spans="1:179" s="56" customFormat="1" ht="45">
      <c r="A41" s="68" t="s">
        <v>76</v>
      </c>
      <c r="B41" s="69" t="s">
        <v>77</v>
      </c>
      <c r="C41" s="45"/>
      <c r="D41" s="87"/>
      <c r="E41" s="87"/>
      <c r="F41" s="45">
        <v>-46</v>
      </c>
      <c r="G41" s="45">
        <f>F41-H41</f>
        <v>0</v>
      </c>
      <c r="H41" s="45">
        <v>-46</v>
      </c>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6"/>
      <c r="EN41" s="6"/>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s="56" customFormat="1" ht="45">
      <c r="A42" s="68" t="s">
        <v>78</v>
      </c>
      <c r="B42" s="69" t="s">
        <v>79</v>
      </c>
      <c r="C42" s="45"/>
      <c r="D42" s="87">
        <v>70000</v>
      </c>
      <c r="E42" s="87">
        <v>48410</v>
      </c>
      <c r="F42" s="45">
        <v>23019</v>
      </c>
      <c r="G42" s="45">
        <f>F42-H42</f>
        <v>6011</v>
      </c>
      <c r="H42" s="45">
        <v>17008</v>
      </c>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6"/>
      <c r="EN42" s="6"/>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s="56" customFormat="1" ht="30" customHeight="1">
      <c r="A43" s="68" t="s">
        <v>80</v>
      </c>
      <c r="B43" s="69" t="s">
        <v>81</v>
      </c>
      <c r="C43" s="45"/>
      <c r="D43" s="87"/>
      <c r="E43" s="87"/>
      <c r="F43" s="45">
        <v>-233</v>
      </c>
      <c r="G43" s="45">
        <f>F43-H43</f>
        <v>2736</v>
      </c>
      <c r="H43" s="45">
        <v>-2969</v>
      </c>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6"/>
      <c r="EN43" s="6"/>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79" s="56" customFormat="1" ht="15">
      <c r="A44" s="68" t="s">
        <v>82</v>
      </c>
      <c r="B44" s="69" t="s">
        <v>83</v>
      </c>
      <c r="C44" s="45"/>
      <c r="D44" s="87">
        <v>282000</v>
      </c>
      <c r="E44" s="87">
        <v>233000</v>
      </c>
      <c r="F44" s="45">
        <v>194343</v>
      </c>
      <c r="G44" s="45">
        <f>F44-H44</f>
        <v>7640</v>
      </c>
      <c r="H44" s="45">
        <v>186703</v>
      </c>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6"/>
      <c r="EN44" s="6"/>
      <c r="EZ44" s="5"/>
      <c r="FA44" s="5"/>
      <c r="FB44" s="5"/>
      <c r="FC44" s="5"/>
      <c r="FD44" s="5"/>
      <c r="FE44" s="5"/>
      <c r="FF44" s="5"/>
      <c r="FG44" s="5"/>
      <c r="FH44" s="5"/>
      <c r="FI44" s="5"/>
      <c r="FJ44" s="5"/>
      <c r="FK44" s="5"/>
      <c r="FL44" s="5"/>
      <c r="FM44" s="5"/>
      <c r="FN44" s="5"/>
      <c r="FO44" s="5"/>
      <c r="FP44" s="5"/>
      <c r="FQ44" s="5"/>
      <c r="FR44" s="5"/>
      <c r="FS44" s="5"/>
      <c r="FT44" s="5"/>
      <c r="FU44" s="5"/>
      <c r="FV44" s="5"/>
      <c r="FW44" s="5"/>
    </row>
    <row r="45" spans="1:179" s="56" customFormat="1" ht="15">
      <c r="A45" s="68" t="s">
        <v>84</v>
      </c>
      <c r="B45" s="69" t="s">
        <v>85</v>
      </c>
      <c r="C45" s="45"/>
      <c r="D45" s="87">
        <v>7000</v>
      </c>
      <c r="E45" s="87">
        <v>7000</v>
      </c>
      <c r="F45" s="45">
        <v>12651</v>
      </c>
      <c r="G45" s="45">
        <f>F45-H45</f>
        <v>1860</v>
      </c>
      <c r="H45" s="45">
        <v>10791</v>
      </c>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6"/>
      <c r="EN45" s="6"/>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79" s="56" customFormat="1" ht="38.25" customHeight="1">
      <c r="A46" s="73" t="s">
        <v>86</v>
      </c>
      <c r="B46" s="74" t="s">
        <v>87</v>
      </c>
      <c r="C46" s="45"/>
      <c r="D46" s="87"/>
      <c r="E46" s="87"/>
      <c r="F46" s="45"/>
      <c r="G46" s="45"/>
      <c r="H46" s="4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6"/>
      <c r="EN46" s="6"/>
      <c r="EZ46" s="5"/>
      <c r="FA46" s="5"/>
      <c r="FB46" s="5"/>
      <c r="FC46" s="5"/>
      <c r="FD46" s="5"/>
      <c r="FE46" s="5"/>
      <c r="FF46" s="5"/>
      <c r="FG46" s="5"/>
      <c r="FH46" s="5"/>
      <c r="FI46" s="5"/>
      <c r="FJ46" s="5"/>
      <c r="FK46" s="5"/>
      <c r="FL46" s="5"/>
      <c r="FM46" s="5"/>
      <c r="FN46" s="5"/>
      <c r="FO46" s="5"/>
      <c r="FP46" s="5"/>
      <c r="FQ46" s="5"/>
      <c r="FR46" s="5"/>
      <c r="FS46" s="5"/>
      <c r="FT46" s="5"/>
      <c r="FU46" s="5"/>
      <c r="FV46" s="5"/>
      <c r="FW46" s="5"/>
    </row>
    <row r="47" spans="1:179" s="56" customFormat="1" ht="15">
      <c r="A47" s="73" t="s">
        <v>88</v>
      </c>
      <c r="B47" s="74" t="s">
        <v>89</v>
      </c>
      <c r="C47" s="45"/>
      <c r="D47" s="87"/>
      <c r="E47" s="87"/>
      <c r="F47" s="45"/>
      <c r="G47" s="45"/>
      <c r="H47" s="4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6"/>
      <c r="EN47" s="6"/>
      <c r="EZ47" s="5"/>
      <c r="FA47" s="5"/>
      <c r="FB47" s="5"/>
      <c r="FC47" s="5"/>
      <c r="FD47" s="5"/>
      <c r="FE47" s="5"/>
      <c r="FF47" s="5"/>
      <c r="FG47" s="5"/>
      <c r="FH47" s="5"/>
      <c r="FI47" s="5"/>
      <c r="FJ47" s="5"/>
      <c r="FK47" s="5"/>
      <c r="FL47" s="5"/>
      <c r="FM47" s="5"/>
      <c r="FN47" s="5"/>
      <c r="FO47" s="5"/>
      <c r="FP47" s="5"/>
      <c r="FQ47" s="5"/>
      <c r="FR47" s="5"/>
      <c r="FS47" s="5"/>
      <c r="FT47" s="5"/>
      <c r="FU47" s="5"/>
      <c r="FV47" s="5"/>
      <c r="FW47" s="5"/>
    </row>
    <row r="48" spans="1:179" s="56" customFormat="1" ht="45">
      <c r="A48" s="73" t="s">
        <v>90</v>
      </c>
      <c r="B48" s="74" t="s">
        <v>91</v>
      </c>
      <c r="C48" s="45"/>
      <c r="D48" s="87"/>
      <c r="E48" s="87"/>
      <c r="F48" s="45"/>
      <c r="G48" s="45"/>
      <c r="H48" s="45"/>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6"/>
      <c r="EN48" s="6"/>
      <c r="EZ48" s="5"/>
      <c r="FA48" s="5"/>
      <c r="FB48" s="5"/>
      <c r="FC48" s="5"/>
      <c r="FD48" s="5"/>
      <c r="FE48" s="5"/>
      <c r="FF48" s="5"/>
      <c r="FG48" s="5"/>
      <c r="FH48" s="5"/>
      <c r="FI48" s="5"/>
      <c r="FJ48" s="5"/>
      <c r="FK48" s="5"/>
      <c r="FL48" s="5"/>
      <c r="FM48" s="5"/>
      <c r="FN48" s="5"/>
      <c r="FO48" s="5"/>
      <c r="FP48" s="5"/>
      <c r="FQ48" s="5"/>
      <c r="FR48" s="5"/>
      <c r="FS48" s="5"/>
      <c r="FT48" s="5"/>
      <c r="FU48" s="5"/>
      <c r="FV48" s="5"/>
      <c r="FW48" s="5"/>
    </row>
    <row r="49" spans="1:144" ht="30">
      <c r="A49" s="73" t="s">
        <v>92</v>
      </c>
      <c r="B49" s="74" t="s">
        <v>93</v>
      </c>
      <c r="C49" s="45"/>
      <c r="D49" s="87">
        <v>5135000</v>
      </c>
      <c r="E49" s="87">
        <v>3234000</v>
      </c>
      <c r="F49" s="45">
        <v>2824946</v>
      </c>
      <c r="G49" s="45">
        <f>F49-H49</f>
        <v>233023</v>
      </c>
      <c r="H49" s="45">
        <v>2591923</v>
      </c>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6"/>
      <c r="EN49" s="6"/>
    </row>
    <row r="50" spans="1:144" ht="15">
      <c r="A50" s="68" t="s">
        <v>94</v>
      </c>
      <c r="B50" s="69" t="s">
        <v>95</v>
      </c>
      <c r="C50" s="45"/>
      <c r="D50" s="87"/>
      <c r="E50" s="87"/>
      <c r="F50" s="45"/>
      <c r="G50" s="45"/>
      <c r="H50" s="45"/>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6"/>
      <c r="EN50" s="6"/>
    </row>
    <row r="51" spans="1:144" ht="15">
      <c r="A51" s="66" t="s">
        <v>96</v>
      </c>
      <c r="B51" s="67" t="s">
        <v>97</v>
      </c>
      <c r="C51" s="87">
        <f aca="true" t="shared" si="9" ref="C51:H51">+C52+C57</f>
        <v>0</v>
      </c>
      <c r="D51" s="87">
        <f t="shared" si="9"/>
        <v>341000</v>
      </c>
      <c r="E51" s="87">
        <f t="shared" si="9"/>
        <v>252000</v>
      </c>
      <c r="F51" s="87">
        <f t="shared" si="9"/>
        <v>196555.36</v>
      </c>
      <c r="G51" s="87">
        <f t="shared" si="9"/>
        <v>25288.25</v>
      </c>
      <c r="H51" s="87">
        <f t="shared" si="9"/>
        <v>171267.11</v>
      </c>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6"/>
      <c r="EN51" s="6"/>
    </row>
    <row r="52" spans="1:144" ht="15">
      <c r="A52" s="66" t="s">
        <v>98</v>
      </c>
      <c r="B52" s="67" t="s">
        <v>99</v>
      </c>
      <c r="C52" s="87">
        <f aca="true" t="shared" si="10" ref="C52:H52">+C53+C55</f>
        <v>0</v>
      </c>
      <c r="D52" s="87">
        <f t="shared" si="10"/>
        <v>0</v>
      </c>
      <c r="E52" s="87">
        <f t="shared" si="10"/>
        <v>0</v>
      </c>
      <c r="F52" s="87">
        <f t="shared" si="10"/>
        <v>0</v>
      </c>
      <c r="G52" s="87">
        <f t="shared" si="10"/>
        <v>0</v>
      </c>
      <c r="H52" s="87">
        <f t="shared" si="10"/>
        <v>0</v>
      </c>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6"/>
      <c r="EN52" s="6"/>
    </row>
    <row r="53" spans="1:144" ht="15">
      <c r="A53" s="66" t="s">
        <v>100</v>
      </c>
      <c r="B53" s="67" t="s">
        <v>101</v>
      </c>
      <c r="C53" s="87">
        <f aca="true" t="shared" si="11" ref="C53:H53">+C54</f>
        <v>0</v>
      </c>
      <c r="D53" s="87">
        <f t="shared" si="11"/>
        <v>0</v>
      </c>
      <c r="E53" s="87">
        <f t="shared" si="11"/>
        <v>0</v>
      </c>
      <c r="F53" s="87">
        <f t="shared" si="11"/>
        <v>0</v>
      </c>
      <c r="G53" s="87">
        <f t="shared" si="11"/>
        <v>0</v>
      </c>
      <c r="H53" s="87">
        <f t="shared" si="11"/>
        <v>0</v>
      </c>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6"/>
      <c r="EN53" s="6"/>
    </row>
    <row r="54" spans="1:144" ht="15">
      <c r="A54" s="68" t="s">
        <v>102</v>
      </c>
      <c r="B54" s="69" t="s">
        <v>103</v>
      </c>
      <c r="C54" s="45"/>
      <c r="D54" s="87"/>
      <c r="E54" s="87"/>
      <c r="F54" s="45"/>
      <c r="G54" s="45"/>
      <c r="H54" s="45"/>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6"/>
      <c r="EN54" s="6"/>
    </row>
    <row r="55" spans="1:144" ht="15">
      <c r="A55" s="66" t="s">
        <v>104</v>
      </c>
      <c r="B55" s="67" t="s">
        <v>105</v>
      </c>
      <c r="C55" s="87">
        <f aca="true" t="shared" si="12" ref="C55:H55">+C56</f>
        <v>0</v>
      </c>
      <c r="D55" s="87">
        <f t="shared" si="12"/>
        <v>0</v>
      </c>
      <c r="E55" s="87">
        <f t="shared" si="12"/>
        <v>0</v>
      </c>
      <c r="F55" s="87">
        <f t="shared" si="12"/>
        <v>0</v>
      </c>
      <c r="G55" s="87">
        <f t="shared" si="12"/>
        <v>0</v>
      </c>
      <c r="H55" s="87">
        <f t="shared" si="12"/>
        <v>0</v>
      </c>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6"/>
      <c r="EN55" s="6"/>
    </row>
    <row r="56" spans="1:144" ht="15">
      <c r="A56" s="68" t="s">
        <v>106</v>
      </c>
      <c r="B56" s="69" t="s">
        <v>107</v>
      </c>
      <c r="C56" s="45"/>
      <c r="D56" s="87"/>
      <c r="E56" s="87"/>
      <c r="F56" s="45"/>
      <c r="G56" s="45"/>
      <c r="H56" s="45"/>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6"/>
      <c r="EN56" s="6"/>
    </row>
    <row r="57" spans="1:155" s="19" customFormat="1" ht="15">
      <c r="A57" s="66" t="s">
        <v>108</v>
      </c>
      <c r="B57" s="67" t="s">
        <v>109</v>
      </c>
      <c r="C57" s="87">
        <f aca="true" t="shared" si="13" ref="C57:H57">+C58+C62</f>
        <v>0</v>
      </c>
      <c r="D57" s="87">
        <f t="shared" si="13"/>
        <v>341000</v>
      </c>
      <c r="E57" s="87">
        <f t="shared" si="13"/>
        <v>252000</v>
      </c>
      <c r="F57" s="87">
        <f t="shared" si="13"/>
        <v>196555.36</v>
      </c>
      <c r="G57" s="87">
        <f t="shared" si="13"/>
        <v>25288.25</v>
      </c>
      <c r="H57" s="87">
        <f t="shared" si="13"/>
        <v>171267.11</v>
      </c>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75"/>
      <c r="EP57" s="75"/>
      <c r="EQ57" s="75"/>
      <c r="ER57" s="75"/>
      <c r="ES57" s="75"/>
      <c r="ET57" s="75"/>
      <c r="EU57" s="75"/>
      <c r="EV57" s="75"/>
      <c r="EW57" s="75"/>
      <c r="EX57" s="75"/>
      <c r="EY57" s="75"/>
    </row>
    <row r="58" spans="1:144" ht="15">
      <c r="A58" s="66" t="s">
        <v>110</v>
      </c>
      <c r="B58" s="67" t="s">
        <v>111</v>
      </c>
      <c r="C58" s="87">
        <f aca="true" t="shared" si="14" ref="C58:H58">C61+C59+C60</f>
        <v>0</v>
      </c>
      <c r="D58" s="87">
        <f t="shared" si="14"/>
        <v>341000</v>
      </c>
      <c r="E58" s="87">
        <f t="shared" si="14"/>
        <v>252000</v>
      </c>
      <c r="F58" s="87">
        <f t="shared" si="14"/>
        <v>196555.36</v>
      </c>
      <c r="G58" s="87">
        <f t="shared" si="14"/>
        <v>25288.25</v>
      </c>
      <c r="H58" s="87">
        <f t="shared" si="14"/>
        <v>171267.11</v>
      </c>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6"/>
      <c r="EN58" s="6"/>
    </row>
    <row r="59" spans="1:144" ht="15">
      <c r="A59" s="76" t="s">
        <v>112</v>
      </c>
      <c r="B59" s="67" t="s">
        <v>113</v>
      </c>
      <c r="C59" s="87"/>
      <c r="D59" s="87"/>
      <c r="E59" s="87"/>
      <c r="F59" s="87"/>
      <c r="G59" s="87"/>
      <c r="H59" s="87"/>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6"/>
      <c r="EN59" s="6"/>
    </row>
    <row r="60" spans="1:144" ht="15">
      <c r="A60" s="76" t="s">
        <v>114</v>
      </c>
      <c r="B60" s="67" t="s">
        <v>115</v>
      </c>
      <c r="C60" s="87"/>
      <c r="D60" s="87"/>
      <c r="E60" s="87"/>
      <c r="F60" s="87"/>
      <c r="G60" s="87"/>
      <c r="H60" s="87"/>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6"/>
      <c r="EN60" s="6"/>
    </row>
    <row r="61" spans="1:144" ht="15">
      <c r="A61" s="68" t="s">
        <v>116</v>
      </c>
      <c r="B61" s="77" t="s">
        <v>117</v>
      </c>
      <c r="C61" s="45"/>
      <c r="D61" s="87">
        <v>341000</v>
      </c>
      <c r="E61" s="87">
        <v>252000</v>
      </c>
      <c r="F61" s="45">
        <v>196555.36</v>
      </c>
      <c r="G61" s="45">
        <f>F61-H61</f>
        <v>25288.25</v>
      </c>
      <c r="H61" s="45">
        <v>171267.11</v>
      </c>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6"/>
      <c r="EN61" s="6"/>
    </row>
    <row r="62" spans="1:144" ht="30">
      <c r="A62" s="66" t="s">
        <v>118</v>
      </c>
      <c r="B62" s="67" t="s">
        <v>119</v>
      </c>
      <c r="C62" s="87">
        <f aca="true" t="shared" si="15" ref="C62:H62">C63</f>
        <v>0</v>
      </c>
      <c r="D62" s="87">
        <f t="shared" si="15"/>
        <v>0</v>
      </c>
      <c r="E62" s="87">
        <f t="shared" si="15"/>
        <v>0</v>
      </c>
      <c r="F62" s="87">
        <f t="shared" si="15"/>
        <v>0</v>
      </c>
      <c r="G62" s="87">
        <f t="shared" si="15"/>
        <v>0</v>
      </c>
      <c r="H62" s="87">
        <f t="shared" si="15"/>
        <v>0</v>
      </c>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6"/>
      <c r="EN62" s="6"/>
    </row>
    <row r="63" spans="1:144" ht="15">
      <c r="A63" s="68" t="s">
        <v>120</v>
      </c>
      <c r="B63" s="77" t="s">
        <v>121</v>
      </c>
      <c r="C63" s="45"/>
      <c r="D63" s="87"/>
      <c r="E63" s="87"/>
      <c r="F63" s="45"/>
      <c r="G63" s="45"/>
      <c r="H63" s="45"/>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6"/>
      <c r="EN63" s="6"/>
    </row>
    <row r="64" spans="1:144" ht="15">
      <c r="A64" s="66" t="s">
        <v>122</v>
      </c>
      <c r="B64" s="67" t="s">
        <v>123</v>
      </c>
      <c r="C64" s="87">
        <f aca="true" t="shared" si="16" ref="C64:H64">+C65</f>
        <v>0</v>
      </c>
      <c r="D64" s="87">
        <f t="shared" si="16"/>
        <v>39737280</v>
      </c>
      <c r="E64" s="87">
        <f t="shared" si="16"/>
        <v>38914950</v>
      </c>
      <c r="F64" s="87">
        <f t="shared" si="16"/>
        <v>135</v>
      </c>
      <c r="G64" s="87">
        <f t="shared" si="16"/>
        <v>147</v>
      </c>
      <c r="H64" s="87">
        <f t="shared" si="16"/>
        <v>-12</v>
      </c>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6"/>
      <c r="EN64" s="6"/>
    </row>
    <row r="65" spans="1:179" s="56" customFormat="1" ht="30">
      <c r="A65" s="66" t="s">
        <v>124</v>
      </c>
      <c r="B65" s="67" t="s">
        <v>125</v>
      </c>
      <c r="C65" s="87">
        <f aca="true" t="shared" si="17" ref="C65:H65">+C66+C79</f>
        <v>0</v>
      </c>
      <c r="D65" s="87">
        <f t="shared" si="17"/>
        <v>39737280</v>
      </c>
      <c r="E65" s="87">
        <f t="shared" si="17"/>
        <v>38914950</v>
      </c>
      <c r="F65" s="87">
        <f t="shared" si="17"/>
        <v>135</v>
      </c>
      <c r="G65" s="87">
        <f t="shared" si="17"/>
        <v>147</v>
      </c>
      <c r="H65" s="87">
        <f t="shared" si="17"/>
        <v>-12</v>
      </c>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6"/>
      <c r="EN65" s="6"/>
      <c r="EZ65" s="5"/>
      <c r="FA65" s="5"/>
      <c r="FB65" s="5"/>
      <c r="FC65" s="5"/>
      <c r="FD65" s="5"/>
      <c r="FE65" s="5"/>
      <c r="FF65" s="5"/>
      <c r="FG65" s="5"/>
      <c r="FH65" s="5"/>
      <c r="FI65" s="5"/>
      <c r="FJ65" s="5"/>
      <c r="FK65" s="5"/>
      <c r="FL65" s="5"/>
      <c r="FM65" s="5"/>
      <c r="FN65" s="5"/>
      <c r="FO65" s="5"/>
      <c r="FP65" s="5"/>
      <c r="FQ65" s="5"/>
      <c r="FR65" s="5"/>
      <c r="FS65" s="5"/>
      <c r="FT65" s="5"/>
      <c r="FU65" s="5"/>
      <c r="FV65" s="5"/>
      <c r="FW65" s="5"/>
    </row>
    <row r="66" spans="1:179" s="56" customFormat="1" ht="15">
      <c r="A66" s="66" t="s">
        <v>126</v>
      </c>
      <c r="B66" s="67" t="s">
        <v>127</v>
      </c>
      <c r="C66" s="87">
        <f aca="true" t="shared" si="18" ref="C66:H66">C67+C68+C69+C70+C72+C73+C74+C75+C71+C76+C77+C78</f>
        <v>0</v>
      </c>
      <c r="D66" s="87">
        <f t="shared" si="18"/>
        <v>39737280</v>
      </c>
      <c r="E66" s="87">
        <f t="shared" si="18"/>
        <v>38914950</v>
      </c>
      <c r="F66" s="87">
        <f t="shared" si="18"/>
        <v>0</v>
      </c>
      <c r="G66" s="87">
        <f t="shared" si="18"/>
        <v>0</v>
      </c>
      <c r="H66" s="87">
        <f t="shared" si="18"/>
        <v>0</v>
      </c>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6"/>
      <c r="EN66" s="6"/>
      <c r="EZ66" s="5"/>
      <c r="FA66" s="5"/>
      <c r="FB66" s="5"/>
      <c r="FC66" s="5"/>
      <c r="FD66" s="5"/>
      <c r="FE66" s="5"/>
      <c r="FF66" s="5"/>
      <c r="FG66" s="5"/>
      <c r="FH66" s="5"/>
      <c r="FI66" s="5"/>
      <c r="FJ66" s="5"/>
      <c r="FK66" s="5"/>
      <c r="FL66" s="5"/>
      <c r="FM66" s="5"/>
      <c r="FN66" s="5"/>
      <c r="FO66" s="5"/>
      <c r="FP66" s="5"/>
      <c r="FQ66" s="5"/>
      <c r="FR66" s="5"/>
      <c r="FS66" s="5"/>
      <c r="FT66" s="5"/>
      <c r="FU66" s="5"/>
      <c r="FV66" s="5"/>
      <c r="FW66" s="5"/>
    </row>
    <row r="67" spans="1:179" s="56" customFormat="1" ht="30">
      <c r="A67" s="68" t="s">
        <v>128</v>
      </c>
      <c r="B67" s="77" t="s">
        <v>129</v>
      </c>
      <c r="C67" s="45"/>
      <c r="D67" s="87"/>
      <c r="E67" s="87"/>
      <c r="F67" s="45"/>
      <c r="G67" s="45"/>
      <c r="H67" s="45"/>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6"/>
      <c r="EN67" s="6"/>
      <c r="EZ67" s="5"/>
      <c r="FA67" s="5"/>
      <c r="FB67" s="5"/>
      <c r="FC67" s="5"/>
      <c r="FD67" s="5"/>
      <c r="FE67" s="5"/>
      <c r="FF67" s="5"/>
      <c r="FG67" s="5"/>
      <c r="FH67" s="5"/>
      <c r="FI67" s="5"/>
      <c r="FJ67" s="5"/>
      <c r="FK67" s="5"/>
      <c r="FL67" s="5"/>
      <c r="FM67" s="5"/>
      <c r="FN67" s="5"/>
      <c r="FO67" s="5"/>
      <c r="FP67" s="5"/>
      <c r="FQ67" s="5"/>
      <c r="FR67" s="5"/>
      <c r="FS67" s="5"/>
      <c r="FT67" s="5"/>
      <c r="FU67" s="5"/>
      <c r="FV67" s="5"/>
      <c r="FW67" s="5"/>
    </row>
    <row r="68" spans="1:179" s="56" customFormat="1" ht="30">
      <c r="A68" s="68" t="s">
        <v>130</v>
      </c>
      <c r="B68" s="77" t="s">
        <v>131</v>
      </c>
      <c r="C68" s="45"/>
      <c r="D68" s="87"/>
      <c r="E68" s="87"/>
      <c r="F68" s="45"/>
      <c r="G68" s="45"/>
      <c r="H68" s="45"/>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6"/>
      <c r="EN68" s="6"/>
      <c r="EZ68" s="5"/>
      <c r="FA68" s="5"/>
      <c r="FB68" s="5"/>
      <c r="FC68" s="5"/>
      <c r="FD68" s="5"/>
      <c r="FE68" s="5"/>
      <c r="FF68" s="5"/>
      <c r="FG68" s="5"/>
      <c r="FH68" s="5"/>
      <c r="FI68" s="5"/>
      <c r="FJ68" s="5"/>
      <c r="FK68" s="5"/>
      <c r="FL68" s="5"/>
      <c r="FM68" s="5"/>
      <c r="FN68" s="5"/>
      <c r="FO68" s="5"/>
      <c r="FP68" s="5"/>
      <c r="FQ68" s="5"/>
      <c r="FR68" s="5"/>
      <c r="FS68" s="5"/>
      <c r="FT68" s="5"/>
      <c r="FU68" s="5"/>
      <c r="FV68" s="5"/>
      <c r="FW68" s="5"/>
    </row>
    <row r="69" spans="1:179" s="56" customFormat="1" ht="30">
      <c r="A69" s="78" t="s">
        <v>132</v>
      </c>
      <c r="B69" s="101" t="s">
        <v>133</v>
      </c>
      <c r="C69" s="45"/>
      <c r="D69" s="87">
        <v>32745280</v>
      </c>
      <c r="E69" s="87">
        <v>32745280</v>
      </c>
      <c r="F69" s="45"/>
      <c r="G69" s="45"/>
      <c r="H69" s="45"/>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6"/>
      <c r="EN69" s="6"/>
      <c r="EZ69" s="5"/>
      <c r="FA69" s="5"/>
      <c r="FB69" s="5"/>
      <c r="FC69" s="5"/>
      <c r="FD69" s="5"/>
      <c r="FE69" s="5"/>
      <c r="FF69" s="5"/>
      <c r="FG69" s="5"/>
      <c r="FH69" s="5"/>
      <c r="FI69" s="5"/>
      <c r="FJ69" s="5"/>
      <c r="FK69" s="5"/>
      <c r="FL69" s="5"/>
      <c r="FM69" s="5"/>
      <c r="FN69" s="5"/>
      <c r="FO69" s="5"/>
      <c r="FP69" s="5"/>
      <c r="FQ69" s="5"/>
      <c r="FR69" s="5"/>
      <c r="FS69" s="5"/>
      <c r="FT69" s="5"/>
      <c r="FU69" s="5"/>
      <c r="FV69" s="5"/>
      <c r="FW69" s="5"/>
    </row>
    <row r="70" spans="1:179" s="56" customFormat="1" ht="30">
      <c r="A70" s="68" t="s">
        <v>134</v>
      </c>
      <c r="B70" s="79" t="s">
        <v>135</v>
      </c>
      <c r="C70" s="45"/>
      <c r="D70" s="87"/>
      <c r="E70" s="87"/>
      <c r="F70" s="45"/>
      <c r="G70" s="45"/>
      <c r="H70" s="45"/>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6"/>
      <c r="EN70" s="6"/>
      <c r="EZ70" s="5"/>
      <c r="FA70" s="5"/>
      <c r="FB70" s="5"/>
      <c r="FC70" s="5"/>
      <c r="FD70" s="5"/>
      <c r="FE70" s="5"/>
      <c r="FF70" s="5"/>
      <c r="FG70" s="5"/>
      <c r="FH70" s="5"/>
      <c r="FI70" s="5"/>
      <c r="FJ70" s="5"/>
      <c r="FK70" s="5"/>
      <c r="FL70" s="5"/>
      <c r="FM70" s="5"/>
      <c r="FN70" s="5"/>
      <c r="FO70" s="5"/>
      <c r="FP70" s="5"/>
      <c r="FQ70" s="5"/>
      <c r="FR70" s="5"/>
      <c r="FS70" s="5"/>
      <c r="FT70" s="5"/>
      <c r="FU70" s="5"/>
      <c r="FV70" s="5"/>
      <c r="FW70" s="5"/>
    </row>
    <row r="71" spans="1:179" s="56" customFormat="1" ht="15">
      <c r="A71" s="68" t="s">
        <v>136</v>
      </c>
      <c r="B71" s="79" t="s">
        <v>137</v>
      </c>
      <c r="C71" s="45"/>
      <c r="D71" s="87"/>
      <c r="E71" s="87"/>
      <c r="F71" s="45"/>
      <c r="G71" s="45"/>
      <c r="H71" s="45"/>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6"/>
      <c r="EN71" s="6"/>
      <c r="EZ71" s="5"/>
      <c r="FA71" s="5"/>
      <c r="FB71" s="5"/>
      <c r="FC71" s="5"/>
      <c r="FD71" s="5"/>
      <c r="FE71" s="5"/>
      <c r="FF71" s="5"/>
      <c r="FG71" s="5"/>
      <c r="FH71" s="5"/>
      <c r="FI71" s="5"/>
      <c r="FJ71" s="5"/>
      <c r="FK71" s="5"/>
      <c r="FL71" s="5"/>
      <c r="FM71" s="5"/>
      <c r="FN71" s="5"/>
      <c r="FO71" s="5"/>
      <c r="FP71" s="5"/>
      <c r="FQ71" s="5"/>
      <c r="FR71" s="5"/>
      <c r="FS71" s="5"/>
      <c r="FT71" s="5"/>
      <c r="FU71" s="5"/>
      <c r="FV71" s="5"/>
      <c r="FW71" s="5"/>
    </row>
    <row r="72" spans="1:179" s="56" customFormat="1" ht="30">
      <c r="A72" s="68" t="s">
        <v>138</v>
      </c>
      <c r="B72" s="79" t="s">
        <v>139</v>
      </c>
      <c r="C72" s="45"/>
      <c r="D72" s="87"/>
      <c r="E72" s="87"/>
      <c r="F72" s="45"/>
      <c r="G72" s="45"/>
      <c r="H72" s="45"/>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6"/>
      <c r="EN72" s="6"/>
      <c r="EZ72" s="5"/>
      <c r="FA72" s="5"/>
      <c r="FB72" s="5"/>
      <c r="FC72" s="5"/>
      <c r="FD72" s="5"/>
      <c r="FE72" s="5"/>
      <c r="FF72" s="5"/>
      <c r="FG72" s="5"/>
      <c r="FH72" s="5"/>
      <c r="FI72" s="5"/>
      <c r="FJ72" s="5"/>
      <c r="FK72" s="5"/>
      <c r="FL72" s="5"/>
      <c r="FM72" s="5"/>
      <c r="FN72" s="5"/>
      <c r="FO72" s="5"/>
      <c r="FP72" s="5"/>
      <c r="FQ72" s="5"/>
      <c r="FR72" s="5"/>
      <c r="FS72" s="5"/>
      <c r="FT72" s="5"/>
      <c r="FU72" s="5"/>
      <c r="FV72" s="5"/>
      <c r="FW72" s="5"/>
    </row>
    <row r="73" spans="1:179" s="56" customFormat="1" ht="30">
      <c r="A73" s="68" t="s">
        <v>140</v>
      </c>
      <c r="B73" s="79" t="s">
        <v>141</v>
      </c>
      <c r="C73" s="45"/>
      <c r="D73" s="87"/>
      <c r="E73" s="87"/>
      <c r="F73" s="45"/>
      <c r="G73" s="45"/>
      <c r="H73" s="45"/>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6"/>
      <c r="EN73" s="6"/>
      <c r="EZ73" s="5"/>
      <c r="FA73" s="5"/>
      <c r="FB73" s="5"/>
      <c r="FC73" s="5"/>
      <c r="FD73" s="5"/>
      <c r="FE73" s="5"/>
      <c r="FF73" s="5"/>
      <c r="FG73" s="5"/>
      <c r="FH73" s="5"/>
      <c r="FI73" s="5"/>
      <c r="FJ73" s="5"/>
      <c r="FK73" s="5"/>
      <c r="FL73" s="5"/>
      <c r="FM73" s="5"/>
      <c r="FN73" s="5"/>
      <c r="FO73" s="5"/>
      <c r="FP73" s="5"/>
      <c r="FQ73" s="5"/>
      <c r="FR73" s="5"/>
      <c r="FS73" s="5"/>
      <c r="FT73" s="5"/>
      <c r="FU73" s="5"/>
      <c r="FV73" s="5"/>
      <c r="FW73" s="5"/>
    </row>
    <row r="74" spans="1:179" s="56" customFormat="1" ht="30">
      <c r="A74" s="68" t="s">
        <v>142</v>
      </c>
      <c r="B74" s="79" t="s">
        <v>143</v>
      </c>
      <c r="C74" s="45"/>
      <c r="D74" s="87"/>
      <c r="E74" s="87"/>
      <c r="F74" s="45"/>
      <c r="G74" s="45"/>
      <c r="H74" s="45"/>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6"/>
      <c r="EN74" s="6"/>
      <c r="EZ74" s="5"/>
      <c r="FA74" s="5"/>
      <c r="FB74" s="5"/>
      <c r="FC74" s="5"/>
      <c r="FD74" s="5"/>
      <c r="FE74" s="5"/>
      <c r="FF74" s="5"/>
      <c r="FG74" s="5"/>
      <c r="FH74" s="5"/>
      <c r="FI74" s="5"/>
      <c r="FJ74" s="5"/>
      <c r="FK74" s="5"/>
      <c r="FL74" s="5"/>
      <c r="FM74" s="5"/>
      <c r="FN74" s="5"/>
      <c r="FO74" s="5"/>
      <c r="FP74" s="5"/>
      <c r="FQ74" s="5"/>
      <c r="FR74" s="5"/>
      <c r="FS74" s="5"/>
      <c r="FT74" s="5"/>
      <c r="FU74" s="5"/>
      <c r="FV74" s="5"/>
      <c r="FW74" s="5"/>
    </row>
    <row r="75" spans="1:179" s="56" customFormat="1" ht="75">
      <c r="A75" s="68" t="s">
        <v>144</v>
      </c>
      <c r="B75" s="79" t="s">
        <v>145</v>
      </c>
      <c r="C75" s="45"/>
      <c r="D75" s="87"/>
      <c r="E75" s="87"/>
      <c r="F75" s="45"/>
      <c r="G75" s="45"/>
      <c r="H75" s="45"/>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6"/>
      <c r="EN75" s="6"/>
      <c r="EZ75" s="5"/>
      <c r="FA75" s="5"/>
      <c r="FB75" s="5"/>
      <c r="FC75" s="5"/>
      <c r="FD75" s="5"/>
      <c r="FE75" s="5"/>
      <c r="FF75" s="5"/>
      <c r="FG75" s="5"/>
      <c r="FH75" s="5"/>
      <c r="FI75" s="5"/>
      <c r="FJ75" s="5"/>
      <c r="FK75" s="5"/>
      <c r="FL75" s="5"/>
      <c r="FM75" s="5"/>
      <c r="FN75" s="5"/>
      <c r="FO75" s="5"/>
      <c r="FP75" s="5"/>
      <c r="FQ75" s="5"/>
      <c r="FR75" s="5"/>
      <c r="FS75" s="5"/>
      <c r="FT75" s="5"/>
      <c r="FU75" s="5"/>
      <c r="FV75" s="5"/>
      <c r="FW75" s="5"/>
    </row>
    <row r="76" spans="1:179" s="56" customFormat="1" ht="30">
      <c r="A76" s="68" t="s">
        <v>146</v>
      </c>
      <c r="B76" s="79" t="s">
        <v>147</v>
      </c>
      <c r="C76" s="45"/>
      <c r="D76" s="87">
        <v>3263000</v>
      </c>
      <c r="E76" s="87">
        <v>2440670</v>
      </c>
      <c r="F76" s="45"/>
      <c r="G76" s="45"/>
      <c r="H76" s="45"/>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6"/>
      <c r="EN76" s="6"/>
      <c r="EZ76" s="5"/>
      <c r="FA76" s="5"/>
      <c r="FB76" s="5"/>
      <c r="FC76" s="5"/>
      <c r="FD76" s="5"/>
      <c r="FE76" s="5"/>
      <c r="FF76" s="5"/>
      <c r="FG76" s="5"/>
      <c r="FH76" s="5"/>
      <c r="FI76" s="5"/>
      <c r="FJ76" s="5"/>
      <c r="FK76" s="5"/>
      <c r="FL76" s="5"/>
      <c r="FM76" s="5"/>
      <c r="FN76" s="5"/>
      <c r="FO76" s="5"/>
      <c r="FP76" s="5"/>
      <c r="FQ76" s="5"/>
      <c r="FR76" s="5"/>
      <c r="FS76" s="5"/>
      <c r="FT76" s="5"/>
      <c r="FU76" s="5"/>
      <c r="FV76" s="5"/>
      <c r="FW76" s="5"/>
    </row>
    <row r="77" spans="1:179" s="56" customFormat="1" ht="30">
      <c r="A77" s="68" t="s">
        <v>148</v>
      </c>
      <c r="B77" s="79" t="s">
        <v>149</v>
      </c>
      <c r="C77" s="45"/>
      <c r="D77" s="87"/>
      <c r="E77" s="87"/>
      <c r="F77" s="45"/>
      <c r="G77" s="45"/>
      <c r="H77" s="45"/>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6"/>
      <c r="EN77" s="6"/>
      <c r="EZ77" s="5"/>
      <c r="FA77" s="5"/>
      <c r="FB77" s="5"/>
      <c r="FC77" s="5"/>
      <c r="FD77" s="5"/>
      <c r="FE77" s="5"/>
      <c r="FF77" s="5"/>
      <c r="FG77" s="5"/>
      <c r="FH77" s="5"/>
      <c r="FI77" s="5"/>
      <c r="FJ77" s="5"/>
      <c r="FK77" s="5"/>
      <c r="FL77" s="5"/>
      <c r="FM77" s="5"/>
      <c r="FN77" s="5"/>
      <c r="FO77" s="5"/>
      <c r="FP77" s="5"/>
      <c r="FQ77" s="5"/>
      <c r="FR77" s="5"/>
      <c r="FS77" s="5"/>
      <c r="FT77" s="5"/>
      <c r="FU77" s="5"/>
      <c r="FV77" s="5"/>
      <c r="FW77" s="5"/>
    </row>
    <row r="78" spans="1:179" s="56" customFormat="1" ht="60">
      <c r="A78" s="68" t="s">
        <v>150</v>
      </c>
      <c r="B78" s="100" t="s">
        <v>151</v>
      </c>
      <c r="C78" s="45"/>
      <c r="D78" s="87">
        <v>3729000</v>
      </c>
      <c r="E78" s="87">
        <v>3729000</v>
      </c>
      <c r="F78" s="45"/>
      <c r="G78" s="45"/>
      <c r="H78" s="45"/>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6"/>
      <c r="EN78" s="6"/>
      <c r="EZ78" s="5"/>
      <c r="FA78" s="5"/>
      <c r="FB78" s="5"/>
      <c r="FC78" s="5"/>
      <c r="FD78" s="5"/>
      <c r="FE78" s="5"/>
      <c r="FF78" s="5"/>
      <c r="FG78" s="5"/>
      <c r="FH78" s="5"/>
      <c r="FI78" s="5"/>
      <c r="FJ78" s="5"/>
      <c r="FK78" s="5"/>
      <c r="FL78" s="5"/>
      <c r="FM78" s="5"/>
      <c r="FN78" s="5"/>
      <c r="FO78" s="5"/>
      <c r="FP78" s="5"/>
      <c r="FQ78" s="5"/>
      <c r="FR78" s="5"/>
      <c r="FS78" s="5"/>
      <c r="FT78" s="5"/>
      <c r="FU78" s="5"/>
      <c r="FV78" s="5"/>
      <c r="FW78" s="5"/>
    </row>
    <row r="79" spans="1:179" s="56" customFormat="1" ht="15">
      <c r="A79" s="66" t="s">
        <v>152</v>
      </c>
      <c r="B79" s="67" t="s">
        <v>153</v>
      </c>
      <c r="C79" s="87">
        <f aca="true" t="shared" si="19" ref="C79:H79">+C80+C81+C82+C83+C84+C85+C86+C87</f>
        <v>0</v>
      </c>
      <c r="D79" s="87">
        <f t="shared" si="19"/>
        <v>0</v>
      </c>
      <c r="E79" s="87">
        <f t="shared" si="19"/>
        <v>0</v>
      </c>
      <c r="F79" s="87">
        <f t="shared" si="19"/>
        <v>135</v>
      </c>
      <c r="G79" s="87">
        <f t="shared" si="19"/>
        <v>147</v>
      </c>
      <c r="H79" s="87">
        <f t="shared" si="19"/>
        <v>-12</v>
      </c>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6"/>
      <c r="EN79" s="6"/>
      <c r="EZ79" s="5"/>
      <c r="FA79" s="5"/>
      <c r="FB79" s="5"/>
      <c r="FC79" s="5"/>
      <c r="FD79" s="5"/>
      <c r="FE79" s="5"/>
      <c r="FF79" s="5"/>
      <c r="FG79" s="5"/>
      <c r="FH79" s="5"/>
      <c r="FI79" s="5"/>
      <c r="FJ79" s="5"/>
      <c r="FK79" s="5"/>
      <c r="FL79" s="5"/>
      <c r="FM79" s="5"/>
      <c r="FN79" s="5"/>
      <c r="FO79" s="5"/>
      <c r="FP79" s="5"/>
      <c r="FQ79" s="5"/>
      <c r="FR79" s="5"/>
      <c r="FS79" s="5"/>
      <c r="FT79" s="5"/>
      <c r="FU79" s="5"/>
      <c r="FV79" s="5"/>
      <c r="FW79" s="5"/>
    </row>
    <row r="80" spans="1:179" s="56" customFormat="1" ht="30">
      <c r="A80" s="80" t="s">
        <v>154</v>
      </c>
      <c r="B80" s="69" t="s">
        <v>155</v>
      </c>
      <c r="C80" s="45"/>
      <c r="D80" s="87"/>
      <c r="E80" s="87"/>
      <c r="F80" s="45"/>
      <c r="G80" s="45"/>
      <c r="H80" s="45"/>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6"/>
      <c r="EN80" s="6"/>
      <c r="EZ80" s="5"/>
      <c r="FA80" s="5"/>
      <c r="FB80" s="5"/>
      <c r="FC80" s="5"/>
      <c r="FD80" s="5"/>
      <c r="FE80" s="5"/>
      <c r="FF80" s="5"/>
      <c r="FG80" s="5"/>
      <c r="FH80" s="5"/>
      <c r="FI80" s="5"/>
      <c r="FJ80" s="5"/>
      <c r="FK80" s="5"/>
      <c r="FL80" s="5"/>
      <c r="FM80" s="5"/>
      <c r="FN80" s="5"/>
      <c r="FO80" s="5"/>
      <c r="FP80" s="5"/>
      <c r="FQ80" s="5"/>
      <c r="FR80" s="5"/>
      <c r="FS80" s="5"/>
      <c r="FT80" s="5"/>
      <c r="FU80" s="5"/>
      <c r="FV80" s="5"/>
      <c r="FW80" s="5"/>
    </row>
    <row r="81" spans="1:144" ht="30">
      <c r="A81" s="80" t="s">
        <v>156</v>
      </c>
      <c r="B81" s="35" t="s">
        <v>135</v>
      </c>
      <c r="C81" s="45"/>
      <c r="D81" s="87"/>
      <c r="E81" s="87"/>
      <c r="F81" s="45"/>
      <c r="G81" s="45"/>
      <c r="H81" s="45"/>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6"/>
      <c r="EN81" s="6"/>
    </row>
    <row r="82" spans="1:144" ht="45">
      <c r="A82" s="68" t="s">
        <v>157</v>
      </c>
      <c r="B82" s="69" t="s">
        <v>158</v>
      </c>
      <c r="C82" s="45"/>
      <c r="D82" s="87"/>
      <c r="E82" s="87"/>
      <c r="F82" s="45">
        <v>-8</v>
      </c>
      <c r="G82" s="45">
        <f>F82-H82</f>
        <v>0</v>
      </c>
      <c r="H82" s="45">
        <v>-8</v>
      </c>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6"/>
      <c r="EN82" s="6"/>
    </row>
    <row r="83" spans="1:144" ht="45">
      <c r="A83" s="68" t="s">
        <v>159</v>
      </c>
      <c r="B83" s="69" t="s">
        <v>160</v>
      </c>
      <c r="C83" s="45"/>
      <c r="D83" s="87"/>
      <c r="E83" s="87"/>
      <c r="F83" s="45">
        <v>51</v>
      </c>
      <c r="G83" s="45">
        <f>F83-H83</f>
        <v>55</v>
      </c>
      <c r="H83" s="45">
        <v>-4</v>
      </c>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6"/>
      <c r="EN83" s="6"/>
    </row>
    <row r="84" spans="1:144" ht="30">
      <c r="A84" s="68" t="s">
        <v>161</v>
      </c>
      <c r="B84" s="69" t="s">
        <v>139</v>
      </c>
      <c r="C84" s="45"/>
      <c r="D84" s="87"/>
      <c r="E84" s="87"/>
      <c r="F84" s="45"/>
      <c r="G84" s="45"/>
      <c r="H84" s="45"/>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6"/>
      <c r="EN84" s="6"/>
    </row>
    <row r="85" spans="1:71" ht="30">
      <c r="A85" s="72" t="s">
        <v>162</v>
      </c>
      <c r="B85" s="81" t="s">
        <v>163</v>
      </c>
      <c r="C85" s="45"/>
      <c r="D85" s="87"/>
      <c r="E85" s="87"/>
      <c r="F85" s="45"/>
      <c r="G85" s="45"/>
      <c r="H85" s="45"/>
      <c r="Y85" s="6"/>
      <c r="AY85" s="6"/>
      <c r="AZ85" s="6"/>
      <c r="BA85" s="6"/>
      <c r="BS85" s="6"/>
    </row>
    <row r="86" spans="1:71" ht="75">
      <c r="A86" s="82" t="s">
        <v>164</v>
      </c>
      <c r="B86" s="83" t="s">
        <v>165</v>
      </c>
      <c r="C86" s="45"/>
      <c r="D86" s="87"/>
      <c r="E86" s="87"/>
      <c r="F86" s="45">
        <v>92</v>
      </c>
      <c r="G86" s="45">
        <f>F86-H86</f>
        <v>92</v>
      </c>
      <c r="H86" s="45"/>
      <c r="AY86" s="6"/>
      <c r="AZ86" s="6"/>
      <c r="BA86" s="6"/>
      <c r="BS86" s="6"/>
    </row>
    <row r="87" spans="1:71" ht="45">
      <c r="A87" s="82" t="s">
        <v>166</v>
      </c>
      <c r="B87" s="84" t="s">
        <v>167</v>
      </c>
      <c r="C87" s="45"/>
      <c r="D87" s="87"/>
      <c r="E87" s="87"/>
      <c r="F87" s="45"/>
      <c r="G87" s="45"/>
      <c r="H87" s="45"/>
      <c r="AY87" s="6"/>
      <c r="AZ87" s="6"/>
      <c r="BA87" s="6"/>
      <c r="BS87" s="6"/>
    </row>
    <row r="88" spans="1:71" ht="45">
      <c r="A88" s="82" t="s">
        <v>168</v>
      </c>
      <c r="B88" s="85" t="s">
        <v>169</v>
      </c>
      <c r="C88" s="87">
        <f>C89</f>
        <v>0</v>
      </c>
      <c r="D88" s="87">
        <f aca="true" t="shared" si="20" ref="D88:H89">D89</f>
        <v>0</v>
      </c>
      <c r="E88" s="87">
        <f t="shared" si="20"/>
        <v>0</v>
      </c>
      <c r="F88" s="87">
        <f t="shared" si="20"/>
        <v>0</v>
      </c>
      <c r="G88" s="87">
        <f t="shared" si="20"/>
        <v>0</v>
      </c>
      <c r="H88" s="87">
        <f t="shared" si="20"/>
        <v>0</v>
      </c>
      <c r="AY88" s="6"/>
      <c r="AZ88" s="6"/>
      <c r="BA88" s="6"/>
      <c r="BS88" s="6"/>
    </row>
    <row r="89" spans="1:71" ht="15">
      <c r="A89" s="82" t="s">
        <v>170</v>
      </c>
      <c r="B89" s="84" t="s">
        <v>171</v>
      </c>
      <c r="C89" s="87">
        <f>C90</f>
        <v>0</v>
      </c>
      <c r="D89" s="87">
        <f t="shared" si="20"/>
        <v>0</v>
      </c>
      <c r="E89" s="87">
        <f t="shared" si="20"/>
        <v>0</v>
      </c>
      <c r="F89" s="87">
        <f t="shared" si="20"/>
        <v>0</v>
      </c>
      <c r="G89" s="87">
        <f t="shared" si="20"/>
        <v>0</v>
      </c>
      <c r="H89" s="87">
        <f t="shared" si="20"/>
        <v>0</v>
      </c>
      <c r="AY89" s="6"/>
      <c r="AZ89" s="6"/>
      <c r="BA89" s="6"/>
      <c r="BS89" s="6"/>
    </row>
    <row r="90" spans="1:71" ht="15">
      <c r="A90" s="82" t="s">
        <v>172</v>
      </c>
      <c r="B90" s="84" t="s">
        <v>173</v>
      </c>
      <c r="C90" s="87"/>
      <c r="D90" s="87"/>
      <c r="E90" s="87"/>
      <c r="F90" s="45"/>
      <c r="G90" s="45"/>
      <c r="H90" s="45"/>
      <c r="AY90" s="6"/>
      <c r="AZ90" s="6"/>
      <c r="BA90" s="6"/>
      <c r="BS90" s="6"/>
    </row>
    <row r="91" spans="1:71" ht="30">
      <c r="A91" s="85" t="s">
        <v>174</v>
      </c>
      <c r="B91" s="85" t="s">
        <v>175</v>
      </c>
      <c r="C91" s="87">
        <f>C92</f>
        <v>0</v>
      </c>
      <c r="D91" s="87">
        <f aca="true" t="shared" si="21" ref="D91:H93">D92</f>
        <v>0</v>
      </c>
      <c r="E91" s="87">
        <f t="shared" si="21"/>
        <v>0</v>
      </c>
      <c r="F91" s="87">
        <f t="shared" si="21"/>
        <v>0</v>
      </c>
      <c r="G91" s="87">
        <f t="shared" si="21"/>
        <v>0</v>
      </c>
      <c r="H91" s="87">
        <f t="shared" si="21"/>
        <v>0</v>
      </c>
      <c r="BS91" s="6"/>
    </row>
    <row r="92" spans="1:71" ht="45">
      <c r="A92" s="85" t="s">
        <v>176</v>
      </c>
      <c r="B92" s="85" t="s">
        <v>169</v>
      </c>
      <c r="C92" s="87">
        <f>C93</f>
        <v>0</v>
      </c>
      <c r="D92" s="87">
        <f t="shared" si="21"/>
        <v>0</v>
      </c>
      <c r="E92" s="87">
        <f t="shared" si="21"/>
        <v>0</v>
      </c>
      <c r="F92" s="87">
        <f t="shared" si="21"/>
        <v>0</v>
      </c>
      <c r="G92" s="87">
        <f t="shared" si="21"/>
        <v>0</v>
      </c>
      <c r="H92" s="87">
        <f t="shared" si="21"/>
        <v>0</v>
      </c>
      <c r="BS92" s="6"/>
    </row>
    <row r="93" spans="1:71" ht="30">
      <c r="A93" s="84" t="s">
        <v>177</v>
      </c>
      <c r="B93" s="84" t="s">
        <v>178</v>
      </c>
      <c r="C93" s="87">
        <f>C94</f>
        <v>0</v>
      </c>
      <c r="D93" s="87">
        <f t="shared" si="21"/>
        <v>0</v>
      </c>
      <c r="E93" s="87">
        <f t="shared" si="21"/>
        <v>0</v>
      </c>
      <c r="F93" s="87">
        <f t="shared" si="21"/>
        <v>0</v>
      </c>
      <c r="G93" s="87">
        <f t="shared" si="21"/>
        <v>0</v>
      </c>
      <c r="H93" s="87">
        <f t="shared" si="21"/>
        <v>0</v>
      </c>
      <c r="BS93" s="6"/>
    </row>
    <row r="94" spans="1:71" ht="15">
      <c r="A94" s="84" t="s">
        <v>179</v>
      </c>
      <c r="B94" s="84" t="s">
        <v>180</v>
      </c>
      <c r="C94" s="45"/>
      <c r="D94" s="87"/>
      <c r="E94" s="87"/>
      <c r="F94" s="45"/>
      <c r="G94" s="45"/>
      <c r="H94" s="45"/>
      <c r="BS94" s="6"/>
    </row>
    <row r="95" spans="1:71" ht="15">
      <c r="A95" s="85" t="s">
        <v>181</v>
      </c>
      <c r="B95" s="85" t="s">
        <v>182</v>
      </c>
      <c r="C95" s="87">
        <f aca="true" t="shared" si="22" ref="C95:H95">C96</f>
        <v>0</v>
      </c>
      <c r="D95" s="87">
        <f t="shared" si="22"/>
        <v>0</v>
      </c>
      <c r="E95" s="87">
        <f t="shared" si="22"/>
        <v>0</v>
      </c>
      <c r="F95" s="87">
        <f t="shared" si="22"/>
        <v>-92774</v>
      </c>
      <c r="G95" s="87">
        <f t="shared" si="22"/>
        <v>668263</v>
      </c>
      <c r="H95" s="87">
        <f t="shared" si="22"/>
        <v>-761037</v>
      </c>
      <c r="BS95" s="6"/>
    </row>
    <row r="96" spans="1:71" ht="30">
      <c r="A96" s="84" t="s">
        <v>183</v>
      </c>
      <c r="B96" s="84" t="s">
        <v>184</v>
      </c>
      <c r="C96" s="45"/>
      <c r="D96" s="87"/>
      <c r="E96" s="87"/>
      <c r="F96" s="45">
        <v>-92774</v>
      </c>
      <c r="G96" s="45">
        <f>F96-H96</f>
        <v>668263</v>
      </c>
      <c r="H96" s="45">
        <v>-761037</v>
      </c>
      <c r="BS96" s="6"/>
    </row>
    <row r="97" spans="1:179" s="56" customFormat="1" ht="15">
      <c r="A97" s="53"/>
      <c r="B97" s="5"/>
      <c r="C97" s="5"/>
      <c r="D97" s="46"/>
      <c r="E97" s="46"/>
      <c r="F97" s="5"/>
      <c r="G97" s="5"/>
      <c r="BS97" s="6"/>
      <c r="EZ97" s="5"/>
      <c r="FA97" s="5"/>
      <c r="FB97" s="5"/>
      <c r="FC97" s="5"/>
      <c r="FD97" s="5"/>
      <c r="FE97" s="5"/>
      <c r="FF97" s="5"/>
      <c r="FG97" s="5"/>
      <c r="FH97" s="5"/>
      <c r="FI97" s="5"/>
      <c r="FJ97" s="5"/>
      <c r="FK97" s="5"/>
      <c r="FL97" s="5"/>
      <c r="FM97" s="5"/>
      <c r="FN97" s="5"/>
      <c r="FO97" s="5"/>
      <c r="FP97" s="5"/>
      <c r="FQ97" s="5"/>
      <c r="FR97" s="5"/>
      <c r="FS97" s="5"/>
      <c r="FT97" s="5"/>
      <c r="FU97" s="5"/>
      <c r="FV97" s="5"/>
      <c r="FW97" s="5"/>
    </row>
    <row r="98" spans="1:179" s="56" customFormat="1" ht="15">
      <c r="A98" s="53"/>
      <c r="B98" s="5"/>
      <c r="C98" s="5"/>
      <c r="D98" s="46"/>
      <c r="E98" s="46"/>
      <c r="F98" s="5"/>
      <c r="G98" s="5"/>
      <c r="BS98" s="6"/>
      <c r="EZ98" s="5"/>
      <c r="FA98" s="5"/>
      <c r="FB98" s="5"/>
      <c r="FC98" s="5"/>
      <c r="FD98" s="5"/>
      <c r="FE98" s="5"/>
      <c r="FF98" s="5"/>
      <c r="FG98" s="5"/>
      <c r="FH98" s="5"/>
      <c r="FI98" s="5"/>
      <c r="FJ98" s="5"/>
      <c r="FK98" s="5"/>
      <c r="FL98" s="5"/>
      <c r="FM98" s="5"/>
      <c r="FN98" s="5"/>
      <c r="FO98" s="5"/>
      <c r="FP98" s="5"/>
      <c r="FQ98" s="5"/>
      <c r="FR98" s="5"/>
      <c r="FS98" s="5"/>
      <c r="FT98" s="5"/>
      <c r="FU98" s="5"/>
      <c r="FV98" s="5"/>
      <c r="FW98" s="5"/>
    </row>
    <row r="99" spans="1:179" s="56" customFormat="1" ht="15.75">
      <c r="A99" s="53"/>
      <c r="B99" s="102" t="s">
        <v>478</v>
      </c>
      <c r="C99" s="103"/>
      <c r="D99" s="103" t="s">
        <v>479</v>
      </c>
      <c r="E99" s="104"/>
      <c r="F99" s="105"/>
      <c r="G99" s="105" t="s">
        <v>480</v>
      </c>
      <c r="BS99" s="6"/>
      <c r="EZ99" s="5"/>
      <c r="FA99" s="5"/>
      <c r="FB99" s="5"/>
      <c r="FC99" s="5"/>
      <c r="FD99" s="5"/>
      <c r="FE99" s="5"/>
      <c r="FF99" s="5"/>
      <c r="FG99" s="5"/>
      <c r="FH99" s="5"/>
      <c r="FI99" s="5"/>
      <c r="FJ99" s="5"/>
      <c r="FK99" s="5"/>
      <c r="FL99" s="5"/>
      <c r="FM99" s="5"/>
      <c r="FN99" s="5"/>
      <c r="FO99" s="5"/>
      <c r="FP99" s="5"/>
      <c r="FQ99" s="5"/>
      <c r="FR99" s="5"/>
      <c r="FS99" s="5"/>
      <c r="FT99" s="5"/>
      <c r="FU99" s="5"/>
      <c r="FV99" s="5"/>
      <c r="FW99" s="5"/>
    </row>
    <row r="100" spans="1:179" s="56" customFormat="1" ht="15">
      <c r="A100" s="53"/>
      <c r="B100" s="106" t="s">
        <v>481</v>
      </c>
      <c r="C100" s="107"/>
      <c r="D100" s="107" t="s">
        <v>482</v>
      </c>
      <c r="E100" s="108"/>
      <c r="F100" s="109"/>
      <c r="G100" s="109" t="s">
        <v>483</v>
      </c>
      <c r="BS100" s="6"/>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row>
    <row r="101" spans="1:179" s="56" customFormat="1" ht="15">
      <c r="A101" s="53"/>
      <c r="B101" s="5"/>
      <c r="C101" s="5"/>
      <c r="D101" s="46"/>
      <c r="E101" s="46"/>
      <c r="F101" s="5"/>
      <c r="G101" s="5"/>
      <c r="BS101" s="6"/>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row>
    <row r="102" spans="1:179" s="56" customFormat="1" ht="15">
      <c r="A102" s="53"/>
      <c r="B102" s="5"/>
      <c r="C102" s="5"/>
      <c r="D102" s="46"/>
      <c r="E102" s="46"/>
      <c r="F102" s="5"/>
      <c r="G102" s="5"/>
      <c r="BS102" s="6"/>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row>
    <row r="103" spans="1:179" s="56" customFormat="1" ht="15">
      <c r="A103" s="53"/>
      <c r="B103" s="5"/>
      <c r="C103" s="5"/>
      <c r="D103" s="46"/>
      <c r="E103" s="46"/>
      <c r="F103" s="5"/>
      <c r="G103" s="5"/>
      <c r="BS103" s="6"/>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row>
    <row r="104" spans="1:179" s="56" customFormat="1" ht="15">
      <c r="A104" s="53"/>
      <c r="B104" s="5"/>
      <c r="C104" s="5"/>
      <c r="D104" s="46"/>
      <c r="E104" s="46"/>
      <c r="F104" s="5"/>
      <c r="G104" s="5"/>
      <c r="BS104" s="6"/>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row>
    <row r="105" spans="1:179" s="56" customFormat="1" ht="15">
      <c r="A105" s="53"/>
      <c r="B105" s="5"/>
      <c r="C105" s="5"/>
      <c r="D105" s="46"/>
      <c r="E105" s="46"/>
      <c r="F105" s="5"/>
      <c r="G105" s="5"/>
      <c r="BS105" s="6"/>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row>
    <row r="106" spans="1:179" s="56" customFormat="1" ht="15">
      <c r="A106" s="53"/>
      <c r="B106" s="5"/>
      <c r="C106" s="5"/>
      <c r="D106" s="46"/>
      <c r="E106" s="46"/>
      <c r="F106" s="5"/>
      <c r="G106" s="5"/>
      <c r="BS106" s="6"/>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row>
  </sheetData>
  <sheetProtection/>
  <protectedRanges>
    <protectedRange sqref="C85:C86 C69:C81 C61 C29:C50 C54:C55 F69:G78 F80:G81 C17:C26 F24:G26 D79:G79 F17:G22 F54:G54 D23:G23 D55:G55 G82:G83 G96 H69:H81 H17:H26 H54:H55 F61:H61 F29:H50 F90:H90 C57:H57 C64:H65 F85:H87" name="Zonă1"/>
  </protectedRanges>
  <mergeCells count="27">
    <mergeCell ref="CJ4:CN4"/>
    <mergeCell ref="CO4:CS4"/>
    <mergeCell ref="EC4:EG4"/>
    <mergeCell ref="EH4:EL4"/>
    <mergeCell ref="CY4:DC4"/>
    <mergeCell ref="DD4:DH4"/>
    <mergeCell ref="DI4:DM4"/>
    <mergeCell ref="DN4:DR4"/>
    <mergeCell ref="DS4:DW4"/>
    <mergeCell ref="DX4:EB4"/>
    <mergeCell ref="CT4:CX4"/>
    <mergeCell ref="AQ4:AU4"/>
    <mergeCell ref="AV4:AZ4"/>
    <mergeCell ref="BA4:BE4"/>
    <mergeCell ref="BF4:BJ4"/>
    <mergeCell ref="BK4:BO4"/>
    <mergeCell ref="BP4:BT4"/>
    <mergeCell ref="BU4:BY4"/>
    <mergeCell ref="BZ4:CD4"/>
    <mergeCell ref="CE4:CI4"/>
    <mergeCell ref="AL4:AP4"/>
    <mergeCell ref="H4:L4"/>
    <mergeCell ref="M4:Q4"/>
    <mergeCell ref="R4:V4"/>
    <mergeCell ref="W4:AA4"/>
    <mergeCell ref="AB4:AF4"/>
    <mergeCell ref="AG4:AK4"/>
  </mergeCells>
  <printOptions/>
  <pageMargins left="0.75" right="0.75" top="1" bottom="1" header="0.5" footer="0.5"/>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abColor rgb="FFCC00CC"/>
  </sheetPr>
  <dimension ref="A1:I214"/>
  <sheetViews>
    <sheetView tabSelected="1" zoomScale="90" zoomScaleNormal="90" zoomScalePageLayoutView="0" workbookViewId="0" topLeftCell="A1">
      <pane xSplit="3" ySplit="6" topLeftCell="D203" activePane="bottomRight" state="frozen"/>
      <selection pane="topLeft" activeCell="G7" sqref="G7:H209"/>
      <selection pane="topRight" activeCell="G7" sqref="G7:H209"/>
      <selection pane="bottomLeft" activeCell="G7" sqref="G7:H209"/>
      <selection pane="bottomRight" activeCell="B212" sqref="B212:G213"/>
    </sheetView>
  </sheetViews>
  <sheetFormatPr defaultColWidth="9.140625" defaultRowHeight="12.75"/>
  <cols>
    <col min="1" max="1" width="12.8515625" style="1" customWidth="1"/>
    <col min="2" max="2" width="53.28125" style="4" customWidth="1"/>
    <col min="3" max="3" width="7.8515625" style="4" customWidth="1"/>
    <col min="4" max="4" width="15.28125" style="4" customWidth="1"/>
    <col min="5" max="6" width="15.7109375" style="4" customWidth="1"/>
    <col min="7" max="7" width="16.00390625" style="4" customWidth="1"/>
    <col min="8" max="8" width="14.28125" style="4" customWidth="1"/>
    <col min="9" max="9" width="17.140625" style="5" customWidth="1"/>
    <col min="10" max="16384" width="9.140625" style="5" customWidth="1"/>
  </cols>
  <sheetData>
    <row r="1" ht="15">
      <c r="C1" s="3"/>
    </row>
    <row r="2" spans="2:3" ht="15">
      <c r="B2" s="4" t="s">
        <v>484</v>
      </c>
      <c r="C2" s="3"/>
    </row>
    <row r="3" spans="2:4" ht="17.25">
      <c r="B3" s="2" t="s">
        <v>486</v>
      </c>
      <c r="C3" s="3"/>
      <c r="D3" s="6"/>
    </row>
    <row r="4" spans="4:8" ht="15">
      <c r="D4" s="7"/>
      <c r="E4" s="7"/>
      <c r="F4" s="8"/>
      <c r="G4" s="9"/>
      <c r="H4" s="99" t="s">
        <v>477</v>
      </c>
    </row>
    <row r="5" spans="1:8" s="13" customFormat="1" ht="75">
      <c r="A5" s="10" t="s">
        <v>1</v>
      </c>
      <c r="B5" s="11" t="s">
        <v>2</v>
      </c>
      <c r="C5" s="11"/>
      <c r="D5" s="11" t="s">
        <v>185</v>
      </c>
      <c r="E5" s="12" t="s">
        <v>186</v>
      </c>
      <c r="F5" s="12" t="s">
        <v>187</v>
      </c>
      <c r="G5" s="11" t="s">
        <v>188</v>
      </c>
      <c r="H5" s="11" t="s">
        <v>189</v>
      </c>
    </row>
    <row r="6" spans="1:8" ht="15">
      <c r="A6" s="14"/>
      <c r="B6" s="15" t="s">
        <v>190</v>
      </c>
      <c r="C6" s="15"/>
      <c r="D6" s="16"/>
      <c r="E6" s="16"/>
      <c r="F6" s="16"/>
      <c r="G6" s="16"/>
      <c r="H6" s="16"/>
    </row>
    <row r="7" spans="1:9" s="19" customFormat="1" ht="16.5" customHeight="1">
      <c r="A7" s="17" t="s">
        <v>203</v>
      </c>
      <c r="B7" s="18" t="s">
        <v>191</v>
      </c>
      <c r="C7" s="88">
        <f aca="true" t="shared" si="0" ref="C7:H7">+C8+C16</f>
        <v>0</v>
      </c>
      <c r="D7" s="88">
        <f t="shared" si="0"/>
        <v>379272470</v>
      </c>
      <c r="E7" s="88">
        <f t="shared" si="0"/>
        <v>373528090</v>
      </c>
      <c r="F7" s="88">
        <f t="shared" si="0"/>
        <v>314723550</v>
      </c>
      <c r="G7" s="88">
        <f t="shared" si="0"/>
        <v>314189480.0500001</v>
      </c>
      <c r="H7" s="88">
        <f t="shared" si="0"/>
        <v>38715680.900000006</v>
      </c>
      <c r="I7" s="88">
        <f>+I8+I16</f>
        <v>275473799.15</v>
      </c>
    </row>
    <row r="8" spans="1:9" s="19" customFormat="1" ht="15">
      <c r="A8" s="17" t="s">
        <v>205</v>
      </c>
      <c r="B8" s="20" t="s">
        <v>192</v>
      </c>
      <c r="C8" s="89">
        <f aca="true" t="shared" si="1" ref="C8:H8">+C9+C10+C13+C11+C12+C15+C172+C14</f>
        <v>0</v>
      </c>
      <c r="D8" s="89">
        <f t="shared" si="1"/>
        <v>379272470</v>
      </c>
      <c r="E8" s="89">
        <f t="shared" si="1"/>
        <v>373528090</v>
      </c>
      <c r="F8" s="89">
        <f t="shared" si="1"/>
        <v>314723550</v>
      </c>
      <c r="G8" s="89">
        <f t="shared" si="1"/>
        <v>314189480.0500001</v>
      </c>
      <c r="H8" s="89">
        <f t="shared" si="1"/>
        <v>38715680.900000006</v>
      </c>
      <c r="I8" s="89">
        <f>+I9+I10+I13+I11+I12+I15+I172+I14</f>
        <v>275473799.15</v>
      </c>
    </row>
    <row r="9" spans="1:9" s="19" customFormat="1" ht="15">
      <c r="A9" s="17" t="s">
        <v>207</v>
      </c>
      <c r="B9" s="20" t="s">
        <v>193</v>
      </c>
      <c r="C9" s="89">
        <f aca="true" t="shared" si="2" ref="C9:H9">+C23</f>
        <v>0</v>
      </c>
      <c r="D9" s="89">
        <f t="shared" si="2"/>
        <v>4638810</v>
      </c>
      <c r="E9" s="89">
        <f t="shared" si="2"/>
        <v>4638810</v>
      </c>
      <c r="F9" s="89">
        <f t="shared" si="2"/>
        <v>3725810</v>
      </c>
      <c r="G9" s="89">
        <f t="shared" si="2"/>
        <v>3716578</v>
      </c>
      <c r="H9" s="89">
        <f t="shared" si="2"/>
        <v>416529</v>
      </c>
      <c r="I9" s="89">
        <f>+I23</f>
        <v>3300049</v>
      </c>
    </row>
    <row r="10" spans="1:9" s="19" customFormat="1" ht="16.5" customHeight="1">
      <c r="A10" s="17" t="s">
        <v>208</v>
      </c>
      <c r="B10" s="20" t="s">
        <v>194</v>
      </c>
      <c r="C10" s="89">
        <f aca="true" t="shared" si="3" ref="C10:H10">+C44</f>
        <v>0</v>
      </c>
      <c r="D10" s="89">
        <f t="shared" si="3"/>
        <v>258445710</v>
      </c>
      <c r="E10" s="89">
        <f t="shared" si="3"/>
        <v>252701330</v>
      </c>
      <c r="F10" s="89">
        <f t="shared" si="3"/>
        <v>211239400</v>
      </c>
      <c r="G10" s="89">
        <f t="shared" si="3"/>
        <v>210848368.06000003</v>
      </c>
      <c r="H10" s="89">
        <f t="shared" si="3"/>
        <v>26720849.540000003</v>
      </c>
      <c r="I10" s="89">
        <f>+I44</f>
        <v>184127518.51999998</v>
      </c>
    </row>
    <row r="11" spans="1:9" s="19" customFormat="1" ht="15">
      <c r="A11" s="17" t="s">
        <v>210</v>
      </c>
      <c r="B11" s="20" t="s">
        <v>195</v>
      </c>
      <c r="C11" s="89">
        <f aca="true" t="shared" si="4" ref="C11:H11">+C72</f>
        <v>0</v>
      </c>
      <c r="D11" s="89">
        <f t="shared" si="4"/>
        <v>0</v>
      </c>
      <c r="E11" s="89">
        <f t="shared" si="4"/>
        <v>0</v>
      </c>
      <c r="F11" s="89">
        <f t="shared" si="4"/>
        <v>0</v>
      </c>
      <c r="G11" s="89">
        <f t="shared" si="4"/>
        <v>0</v>
      </c>
      <c r="H11" s="89">
        <f t="shared" si="4"/>
        <v>0</v>
      </c>
      <c r="I11" s="89">
        <f>+I72</f>
        <v>0</v>
      </c>
    </row>
    <row r="12" spans="1:9" s="19" customFormat="1" ht="30">
      <c r="A12" s="17" t="s">
        <v>211</v>
      </c>
      <c r="B12" s="20" t="s">
        <v>196</v>
      </c>
      <c r="C12" s="89">
        <f aca="true" t="shared" si="5" ref="C12:H12">C173</f>
        <v>0</v>
      </c>
      <c r="D12" s="89">
        <f t="shared" si="5"/>
        <v>102505230</v>
      </c>
      <c r="E12" s="89">
        <f t="shared" si="5"/>
        <v>102505230</v>
      </c>
      <c r="F12" s="89">
        <f t="shared" si="5"/>
        <v>87491620</v>
      </c>
      <c r="G12" s="89">
        <f t="shared" si="5"/>
        <v>87488085</v>
      </c>
      <c r="H12" s="89">
        <f t="shared" si="5"/>
        <v>9585614</v>
      </c>
      <c r="I12" s="89">
        <f>I173</f>
        <v>77902471</v>
      </c>
    </row>
    <row r="13" spans="1:9" s="19" customFormat="1" ht="16.5" customHeight="1">
      <c r="A13" s="17" t="s">
        <v>212</v>
      </c>
      <c r="B13" s="20" t="s">
        <v>197</v>
      </c>
      <c r="C13" s="89">
        <f aca="true" t="shared" si="6" ref="C13:H13">C184</f>
        <v>0</v>
      </c>
      <c r="D13" s="89">
        <f t="shared" si="6"/>
        <v>13682720</v>
      </c>
      <c r="E13" s="89">
        <f t="shared" si="6"/>
        <v>13682720</v>
      </c>
      <c r="F13" s="89">
        <f t="shared" si="6"/>
        <v>12266720</v>
      </c>
      <c r="G13" s="89">
        <f t="shared" si="6"/>
        <v>12266159</v>
      </c>
      <c r="H13" s="89">
        <f t="shared" si="6"/>
        <v>1999737</v>
      </c>
      <c r="I13" s="89">
        <f>I184</f>
        <v>10266422</v>
      </c>
    </row>
    <row r="14" spans="1:9" s="19" customFormat="1" ht="45">
      <c r="A14" s="17" t="s">
        <v>214</v>
      </c>
      <c r="B14" s="20" t="s">
        <v>198</v>
      </c>
      <c r="C14" s="89">
        <f aca="true" t="shared" si="7" ref="C14:H14">C191</f>
        <v>0</v>
      </c>
      <c r="D14" s="89">
        <f t="shared" si="7"/>
        <v>0</v>
      </c>
      <c r="E14" s="89">
        <f t="shared" si="7"/>
        <v>0</v>
      </c>
      <c r="F14" s="89">
        <f t="shared" si="7"/>
        <v>0</v>
      </c>
      <c r="G14" s="89">
        <f t="shared" si="7"/>
        <v>0</v>
      </c>
      <c r="H14" s="89">
        <f t="shared" si="7"/>
        <v>0</v>
      </c>
      <c r="I14" s="89">
        <f>I191</f>
        <v>0</v>
      </c>
    </row>
    <row r="15" spans="1:9" s="19" customFormat="1" ht="16.5" customHeight="1">
      <c r="A15" s="17" t="s">
        <v>216</v>
      </c>
      <c r="B15" s="20" t="s">
        <v>200</v>
      </c>
      <c r="C15" s="89">
        <f aca="true" t="shared" si="8" ref="C15:H15">C75</f>
        <v>0</v>
      </c>
      <c r="D15" s="89">
        <f t="shared" si="8"/>
        <v>0</v>
      </c>
      <c r="E15" s="89">
        <f t="shared" si="8"/>
        <v>0</v>
      </c>
      <c r="F15" s="89">
        <f t="shared" si="8"/>
        <v>0</v>
      </c>
      <c r="G15" s="89">
        <f t="shared" si="8"/>
        <v>0</v>
      </c>
      <c r="H15" s="89">
        <f t="shared" si="8"/>
        <v>0</v>
      </c>
      <c r="I15" s="89">
        <f>I75</f>
        <v>0</v>
      </c>
    </row>
    <row r="16" spans="1:9" s="19" customFormat="1" ht="16.5" customHeight="1">
      <c r="A16" s="17" t="s">
        <v>218</v>
      </c>
      <c r="B16" s="20" t="s">
        <v>201</v>
      </c>
      <c r="C16" s="89">
        <f aca="true" t="shared" si="9" ref="C16:H17">C78</f>
        <v>0</v>
      </c>
      <c r="D16" s="89">
        <f t="shared" si="9"/>
        <v>0</v>
      </c>
      <c r="E16" s="89">
        <f t="shared" si="9"/>
        <v>0</v>
      </c>
      <c r="F16" s="89">
        <f t="shared" si="9"/>
        <v>0</v>
      </c>
      <c r="G16" s="89">
        <f t="shared" si="9"/>
        <v>0</v>
      </c>
      <c r="H16" s="89">
        <f t="shared" si="9"/>
        <v>0</v>
      </c>
      <c r="I16" s="89">
        <f>I78</f>
        <v>0</v>
      </c>
    </row>
    <row r="17" spans="1:9" s="19" customFormat="1" ht="15">
      <c r="A17" s="17" t="s">
        <v>220</v>
      </c>
      <c r="B17" s="20" t="s">
        <v>202</v>
      </c>
      <c r="C17" s="89">
        <f t="shared" si="9"/>
        <v>0</v>
      </c>
      <c r="D17" s="89">
        <f t="shared" si="9"/>
        <v>0</v>
      </c>
      <c r="E17" s="89">
        <f t="shared" si="9"/>
        <v>0</v>
      </c>
      <c r="F17" s="89">
        <f t="shared" si="9"/>
        <v>0</v>
      </c>
      <c r="G17" s="89">
        <f t="shared" si="9"/>
        <v>0</v>
      </c>
      <c r="H17" s="89">
        <f t="shared" si="9"/>
        <v>0</v>
      </c>
      <c r="I17" s="89">
        <f>I79</f>
        <v>0</v>
      </c>
    </row>
    <row r="18" spans="1:9" s="19" customFormat="1" ht="30">
      <c r="A18" s="17" t="s">
        <v>222</v>
      </c>
      <c r="B18" s="20" t="s">
        <v>204</v>
      </c>
      <c r="C18" s="89">
        <f aca="true" t="shared" si="10" ref="C18:H18">C172+C190</f>
        <v>0</v>
      </c>
      <c r="D18" s="89">
        <f t="shared" si="10"/>
        <v>0</v>
      </c>
      <c r="E18" s="89">
        <f t="shared" si="10"/>
        <v>0</v>
      </c>
      <c r="F18" s="89">
        <f t="shared" si="10"/>
        <v>0</v>
      </c>
      <c r="G18" s="89">
        <f t="shared" si="10"/>
        <v>-129710.01000000002</v>
      </c>
      <c r="H18" s="89">
        <f t="shared" si="10"/>
        <v>-7048.639999999999</v>
      </c>
      <c r="I18" s="89">
        <f>I172+I190</f>
        <v>-122661.37</v>
      </c>
    </row>
    <row r="19" spans="1:9" s="19" customFormat="1" ht="16.5" customHeight="1">
      <c r="A19" s="17" t="s">
        <v>224</v>
      </c>
      <c r="B19" s="20" t="s">
        <v>206</v>
      </c>
      <c r="C19" s="89">
        <f aca="true" t="shared" si="11" ref="C19:H19">+C20+C16</f>
        <v>0</v>
      </c>
      <c r="D19" s="89">
        <f t="shared" si="11"/>
        <v>379272470</v>
      </c>
      <c r="E19" s="89">
        <f t="shared" si="11"/>
        <v>373528090</v>
      </c>
      <c r="F19" s="89">
        <f t="shared" si="11"/>
        <v>314723550</v>
      </c>
      <c r="G19" s="89">
        <f t="shared" si="11"/>
        <v>314189480.0500001</v>
      </c>
      <c r="H19" s="89">
        <f t="shared" si="11"/>
        <v>38715680.900000006</v>
      </c>
      <c r="I19" s="89">
        <f>+I20+I16</f>
        <v>275473799.15</v>
      </c>
    </row>
    <row r="20" spans="1:9" s="19" customFormat="1" ht="15">
      <c r="A20" s="17" t="s">
        <v>226</v>
      </c>
      <c r="B20" s="20" t="s">
        <v>192</v>
      </c>
      <c r="C20" s="89">
        <f aca="true" t="shared" si="12" ref="C20:H20">C9+C10+C11+C12+C13+C15+C172+C14</f>
        <v>0</v>
      </c>
      <c r="D20" s="89">
        <f t="shared" si="12"/>
        <v>379272470</v>
      </c>
      <c r="E20" s="89">
        <f t="shared" si="12"/>
        <v>373528090</v>
      </c>
      <c r="F20" s="89">
        <f t="shared" si="12"/>
        <v>314723550</v>
      </c>
      <c r="G20" s="89">
        <f t="shared" si="12"/>
        <v>314189480.0500001</v>
      </c>
      <c r="H20" s="89">
        <f t="shared" si="12"/>
        <v>38715680.900000006</v>
      </c>
      <c r="I20" s="89">
        <f>I9+I10+I11+I12+I13+I15+I172+I14</f>
        <v>275473799.15</v>
      </c>
    </row>
    <row r="21" spans="1:9" s="19" customFormat="1" ht="16.5" customHeight="1">
      <c r="A21" s="21" t="s">
        <v>228</v>
      </c>
      <c r="B21" s="20" t="s">
        <v>209</v>
      </c>
      <c r="C21" s="89">
        <f aca="true" t="shared" si="13" ref="C21:H21">+C22+C78+C172</f>
        <v>0</v>
      </c>
      <c r="D21" s="89">
        <f t="shared" si="13"/>
        <v>365589750</v>
      </c>
      <c r="E21" s="89">
        <f t="shared" si="13"/>
        <v>359845370</v>
      </c>
      <c r="F21" s="89">
        <f t="shared" si="13"/>
        <v>302456830</v>
      </c>
      <c r="G21" s="89">
        <f t="shared" si="13"/>
        <v>301923321.0500001</v>
      </c>
      <c r="H21" s="89">
        <f t="shared" si="13"/>
        <v>36715943.900000006</v>
      </c>
      <c r="I21" s="89">
        <f>+I22+I78+I172</f>
        <v>265207377.14999998</v>
      </c>
    </row>
    <row r="22" spans="1:9" s="19" customFormat="1" ht="16.5" customHeight="1">
      <c r="A22" s="17" t="s">
        <v>230</v>
      </c>
      <c r="B22" s="20" t="s">
        <v>192</v>
      </c>
      <c r="C22" s="89">
        <f aca="true" t="shared" si="14" ref="C22:H22">+C23+C44+C72+C173+C75+C191</f>
        <v>0</v>
      </c>
      <c r="D22" s="89">
        <f t="shared" si="14"/>
        <v>365589750</v>
      </c>
      <c r="E22" s="89">
        <f t="shared" si="14"/>
        <v>359845370</v>
      </c>
      <c r="F22" s="89">
        <f t="shared" si="14"/>
        <v>302456830</v>
      </c>
      <c r="G22" s="89">
        <f t="shared" si="14"/>
        <v>302053031.06000006</v>
      </c>
      <c r="H22" s="89">
        <f t="shared" si="14"/>
        <v>36722992.54000001</v>
      </c>
      <c r="I22" s="89">
        <f>+I23+I44+I72+I173+I75+I191</f>
        <v>265330038.51999998</v>
      </c>
    </row>
    <row r="23" spans="1:9" s="19" customFormat="1" ht="15">
      <c r="A23" s="17" t="s">
        <v>232</v>
      </c>
      <c r="B23" s="20" t="s">
        <v>193</v>
      </c>
      <c r="C23" s="89">
        <f aca="true" t="shared" si="15" ref="C23:H23">+C24+C36+C34</f>
        <v>0</v>
      </c>
      <c r="D23" s="89">
        <f t="shared" si="15"/>
        <v>4638810</v>
      </c>
      <c r="E23" s="89">
        <f t="shared" si="15"/>
        <v>4638810</v>
      </c>
      <c r="F23" s="89">
        <f t="shared" si="15"/>
        <v>3725810</v>
      </c>
      <c r="G23" s="89">
        <f t="shared" si="15"/>
        <v>3716578</v>
      </c>
      <c r="H23" s="89">
        <f t="shared" si="15"/>
        <v>416529</v>
      </c>
      <c r="I23" s="89">
        <f>+I24+I36+I34</f>
        <v>3300049</v>
      </c>
    </row>
    <row r="24" spans="1:9" s="19" customFormat="1" ht="16.5" customHeight="1">
      <c r="A24" s="17" t="s">
        <v>234</v>
      </c>
      <c r="B24" s="20" t="s">
        <v>213</v>
      </c>
      <c r="C24" s="89">
        <f aca="true" t="shared" si="16" ref="C24:H24">C25+C28+C29+C30+C32+C26+C27+C31</f>
        <v>0</v>
      </c>
      <c r="D24" s="89">
        <f t="shared" si="16"/>
        <v>4470130</v>
      </c>
      <c r="E24" s="89">
        <f t="shared" si="16"/>
        <v>4470130</v>
      </c>
      <c r="F24" s="89">
        <f t="shared" si="16"/>
        <v>3577600</v>
      </c>
      <c r="G24" s="89">
        <f t="shared" si="16"/>
        <v>3572232</v>
      </c>
      <c r="H24" s="89">
        <f t="shared" si="16"/>
        <v>407993</v>
      </c>
      <c r="I24" s="89">
        <f>I25+I28+I29+I30+I32+I26+I27+I31</f>
        <v>3164239</v>
      </c>
    </row>
    <row r="25" spans="1:9" s="19" customFormat="1" ht="16.5" customHeight="1">
      <c r="A25" s="22" t="s">
        <v>236</v>
      </c>
      <c r="B25" s="23" t="s">
        <v>215</v>
      </c>
      <c r="C25" s="90"/>
      <c r="D25" s="91">
        <v>3543070</v>
      </c>
      <c r="E25" s="91">
        <v>3543070</v>
      </c>
      <c r="F25" s="91">
        <v>2789710</v>
      </c>
      <c r="G25" s="45">
        <v>2788633</v>
      </c>
      <c r="H25" s="45">
        <f>G25-I25</f>
        <v>293927</v>
      </c>
      <c r="I25" s="45">
        <v>2494706</v>
      </c>
    </row>
    <row r="26" spans="1:9" s="19" customFormat="1" ht="15">
      <c r="A26" s="22" t="s">
        <v>238</v>
      </c>
      <c r="B26" s="23" t="s">
        <v>217</v>
      </c>
      <c r="C26" s="90"/>
      <c r="D26" s="91">
        <v>482000</v>
      </c>
      <c r="E26" s="91">
        <v>482000</v>
      </c>
      <c r="F26" s="91">
        <v>403110</v>
      </c>
      <c r="G26" s="45">
        <v>400681</v>
      </c>
      <c r="H26" s="45">
        <f aca="true" t="shared" si="17" ref="H26:H32">G26-I26</f>
        <v>42471</v>
      </c>
      <c r="I26" s="45">
        <v>358210</v>
      </c>
    </row>
    <row r="27" spans="1:9" s="19" customFormat="1" ht="15">
      <c r="A27" s="22" t="s">
        <v>240</v>
      </c>
      <c r="B27" s="23" t="s">
        <v>219</v>
      </c>
      <c r="C27" s="90"/>
      <c r="D27" s="91">
        <v>146000</v>
      </c>
      <c r="E27" s="91">
        <v>146000</v>
      </c>
      <c r="F27" s="91">
        <v>118830</v>
      </c>
      <c r="G27" s="45">
        <v>118446</v>
      </c>
      <c r="H27" s="45">
        <f t="shared" si="17"/>
        <v>12123</v>
      </c>
      <c r="I27" s="45">
        <v>106323</v>
      </c>
    </row>
    <row r="28" spans="1:9" s="19" customFormat="1" ht="16.5" customHeight="1">
      <c r="A28" s="22" t="s">
        <v>242</v>
      </c>
      <c r="B28" s="24" t="s">
        <v>221</v>
      </c>
      <c r="C28" s="90"/>
      <c r="D28" s="91">
        <v>13000</v>
      </c>
      <c r="E28" s="91">
        <v>13000</v>
      </c>
      <c r="F28" s="91">
        <v>10210</v>
      </c>
      <c r="G28" s="45">
        <v>9754</v>
      </c>
      <c r="H28" s="45">
        <f t="shared" si="17"/>
        <v>888</v>
      </c>
      <c r="I28" s="45">
        <v>8866</v>
      </c>
    </row>
    <row r="29" spans="1:9" s="19" customFormat="1" ht="16.5" customHeight="1">
      <c r="A29" s="22" t="s">
        <v>244</v>
      </c>
      <c r="B29" s="24" t="s">
        <v>223</v>
      </c>
      <c r="C29" s="90"/>
      <c r="D29" s="91">
        <v>5000</v>
      </c>
      <c r="E29" s="91">
        <v>5000</v>
      </c>
      <c r="F29" s="91">
        <v>1330</v>
      </c>
      <c r="G29" s="45">
        <v>1330</v>
      </c>
      <c r="H29" s="45">
        <f t="shared" si="17"/>
        <v>0</v>
      </c>
      <c r="I29" s="45">
        <v>1330</v>
      </c>
    </row>
    <row r="30" spans="1:9" ht="16.5" customHeight="1">
      <c r="A30" s="22" t="s">
        <v>246</v>
      </c>
      <c r="B30" s="24" t="s">
        <v>225</v>
      </c>
      <c r="C30" s="90"/>
      <c r="D30" s="91"/>
      <c r="E30" s="91"/>
      <c r="F30" s="91"/>
      <c r="G30" s="45"/>
      <c r="H30" s="45"/>
      <c r="I30" s="45"/>
    </row>
    <row r="31" spans="1:9" ht="16.5" customHeight="1">
      <c r="A31" s="22" t="s">
        <v>247</v>
      </c>
      <c r="B31" s="24" t="s">
        <v>227</v>
      </c>
      <c r="C31" s="90"/>
      <c r="D31" s="91">
        <v>163000</v>
      </c>
      <c r="E31" s="91">
        <v>163000</v>
      </c>
      <c r="F31" s="91">
        <v>136350</v>
      </c>
      <c r="G31" s="45">
        <v>136305</v>
      </c>
      <c r="H31" s="45">
        <f t="shared" si="17"/>
        <v>14557</v>
      </c>
      <c r="I31" s="45">
        <v>121748</v>
      </c>
    </row>
    <row r="32" spans="1:9" ht="16.5" customHeight="1">
      <c r="A32" s="22" t="s">
        <v>249</v>
      </c>
      <c r="B32" s="24" t="s">
        <v>229</v>
      </c>
      <c r="C32" s="90"/>
      <c r="D32" s="91">
        <v>118060</v>
      </c>
      <c r="E32" s="91">
        <v>118060</v>
      </c>
      <c r="F32" s="91">
        <v>118060</v>
      </c>
      <c r="G32" s="45">
        <v>117083</v>
      </c>
      <c r="H32" s="45">
        <f t="shared" si="17"/>
        <v>44027</v>
      </c>
      <c r="I32" s="45">
        <v>73056</v>
      </c>
    </row>
    <row r="33" spans="1:9" ht="16.5" customHeight="1">
      <c r="A33" s="22"/>
      <c r="B33" s="24" t="s">
        <v>231</v>
      </c>
      <c r="C33" s="90"/>
      <c r="D33" s="91"/>
      <c r="E33" s="91"/>
      <c r="F33" s="91"/>
      <c r="G33" s="45"/>
      <c r="H33" s="45"/>
      <c r="I33" s="45"/>
    </row>
    <row r="34" spans="1:9" ht="16.5" customHeight="1">
      <c r="A34" s="22" t="s">
        <v>251</v>
      </c>
      <c r="B34" s="20" t="s">
        <v>233</v>
      </c>
      <c r="C34" s="90">
        <f aca="true" t="shared" si="18" ref="C34:I34">C35</f>
        <v>0</v>
      </c>
      <c r="D34" s="90">
        <f t="shared" si="18"/>
        <v>68150</v>
      </c>
      <c r="E34" s="90">
        <f t="shared" si="18"/>
        <v>68150</v>
      </c>
      <c r="F34" s="90">
        <f t="shared" si="18"/>
        <v>68150</v>
      </c>
      <c r="G34" s="90">
        <f t="shared" si="18"/>
        <v>65250</v>
      </c>
      <c r="H34" s="90">
        <f t="shared" si="18"/>
        <v>0</v>
      </c>
      <c r="I34" s="90">
        <f t="shared" si="18"/>
        <v>65250</v>
      </c>
    </row>
    <row r="35" spans="1:9" ht="16.5" customHeight="1">
      <c r="A35" s="22" t="s">
        <v>253</v>
      </c>
      <c r="B35" s="24" t="s">
        <v>235</v>
      </c>
      <c r="C35" s="90"/>
      <c r="D35" s="91">
        <v>68150</v>
      </c>
      <c r="E35" s="91">
        <v>68150</v>
      </c>
      <c r="F35" s="91">
        <v>68150</v>
      </c>
      <c r="G35" s="45">
        <v>65250</v>
      </c>
      <c r="H35" s="45">
        <f>G35-I35</f>
        <v>0</v>
      </c>
      <c r="I35" s="45">
        <v>65250</v>
      </c>
    </row>
    <row r="36" spans="1:9" ht="16.5" customHeight="1">
      <c r="A36" s="17" t="s">
        <v>255</v>
      </c>
      <c r="B36" s="20" t="s">
        <v>237</v>
      </c>
      <c r="C36" s="89">
        <f aca="true" t="shared" si="19" ref="C36:H36">+C37+C38+C39+C40+C41+C42+C43</f>
        <v>0</v>
      </c>
      <c r="D36" s="89">
        <f t="shared" si="19"/>
        <v>100530</v>
      </c>
      <c r="E36" s="89">
        <f t="shared" si="19"/>
        <v>100530</v>
      </c>
      <c r="F36" s="89">
        <f t="shared" si="19"/>
        <v>80060</v>
      </c>
      <c r="G36" s="89">
        <f t="shared" si="19"/>
        <v>79096</v>
      </c>
      <c r="H36" s="89">
        <f t="shared" si="19"/>
        <v>8536</v>
      </c>
      <c r="I36" s="89">
        <f>+I37+I38+I39+I40+I41+I42+I43</f>
        <v>70560</v>
      </c>
    </row>
    <row r="37" spans="1:9" ht="16.5" customHeight="1">
      <c r="A37" s="22" t="s">
        <v>257</v>
      </c>
      <c r="B37" s="24" t="s">
        <v>239</v>
      </c>
      <c r="C37" s="90"/>
      <c r="D37" s="91"/>
      <c r="E37" s="91"/>
      <c r="F37" s="91"/>
      <c r="G37" s="45"/>
      <c r="H37" s="45"/>
      <c r="I37" s="45"/>
    </row>
    <row r="38" spans="1:9" ht="16.5" customHeight="1">
      <c r="A38" s="22" t="s">
        <v>259</v>
      </c>
      <c r="B38" s="24" t="s">
        <v>241</v>
      </c>
      <c r="C38" s="90"/>
      <c r="D38" s="91"/>
      <c r="E38" s="91"/>
      <c r="F38" s="91"/>
      <c r="G38" s="45"/>
      <c r="H38" s="45"/>
      <c r="I38" s="45"/>
    </row>
    <row r="39" spans="1:9" s="19" customFormat="1" ht="16.5" customHeight="1">
      <c r="A39" s="22" t="s">
        <v>261</v>
      </c>
      <c r="B39" s="24" t="s">
        <v>243</v>
      </c>
      <c r="C39" s="90"/>
      <c r="D39" s="91"/>
      <c r="E39" s="91"/>
      <c r="F39" s="91"/>
      <c r="G39" s="45"/>
      <c r="H39" s="45"/>
      <c r="I39" s="45"/>
    </row>
    <row r="40" spans="1:9" ht="16.5" customHeight="1">
      <c r="A40" s="22" t="s">
        <v>263</v>
      </c>
      <c r="B40" s="25" t="s">
        <v>245</v>
      </c>
      <c r="C40" s="90"/>
      <c r="D40" s="91"/>
      <c r="E40" s="91"/>
      <c r="F40" s="91"/>
      <c r="G40" s="45"/>
      <c r="H40" s="45"/>
      <c r="I40" s="45"/>
    </row>
    <row r="41" spans="1:9" ht="16.5" customHeight="1">
      <c r="A41" s="22" t="s">
        <v>265</v>
      </c>
      <c r="B41" s="25" t="s">
        <v>41</v>
      </c>
      <c r="C41" s="90"/>
      <c r="D41" s="91"/>
      <c r="E41" s="91"/>
      <c r="F41" s="91"/>
      <c r="G41" s="45"/>
      <c r="H41" s="45"/>
      <c r="I41" s="45"/>
    </row>
    <row r="42" spans="1:9" ht="16.5" customHeight="1">
      <c r="A42" s="22" t="s">
        <v>267</v>
      </c>
      <c r="B42" s="25" t="s">
        <v>248</v>
      </c>
      <c r="C42" s="90"/>
      <c r="D42" s="91">
        <v>100530</v>
      </c>
      <c r="E42" s="91">
        <v>100530</v>
      </c>
      <c r="F42" s="91">
        <v>80060</v>
      </c>
      <c r="G42" s="45">
        <v>79096</v>
      </c>
      <c r="H42" s="45">
        <f>G42-I42</f>
        <v>8536</v>
      </c>
      <c r="I42" s="45">
        <v>70560</v>
      </c>
    </row>
    <row r="43" spans="1:9" ht="16.5" customHeight="1">
      <c r="A43" s="22" t="s">
        <v>269</v>
      </c>
      <c r="B43" s="25" t="s">
        <v>250</v>
      </c>
      <c r="C43" s="90"/>
      <c r="D43" s="91"/>
      <c r="E43" s="91"/>
      <c r="F43" s="91"/>
      <c r="G43" s="45"/>
      <c r="H43" s="45"/>
      <c r="I43" s="45"/>
    </row>
    <row r="44" spans="1:9" ht="16.5" customHeight="1">
      <c r="A44" s="17" t="s">
        <v>271</v>
      </c>
      <c r="B44" s="20" t="s">
        <v>194</v>
      </c>
      <c r="C44" s="89">
        <f aca="true" t="shared" si="20" ref="C44:H44">+C45+C59+C58+C61+C64+C66+C67+C69+C65+C68</f>
        <v>0</v>
      </c>
      <c r="D44" s="89">
        <f t="shared" si="20"/>
        <v>258445710</v>
      </c>
      <c r="E44" s="89">
        <f t="shared" si="20"/>
        <v>252701330</v>
      </c>
      <c r="F44" s="89">
        <f t="shared" si="20"/>
        <v>211239400</v>
      </c>
      <c r="G44" s="89">
        <f t="shared" si="20"/>
        <v>210848368.06000003</v>
      </c>
      <c r="H44" s="89">
        <f t="shared" si="20"/>
        <v>26720849.540000003</v>
      </c>
      <c r="I44" s="89">
        <f>+I45+I59+I58+I61+I64+I66+I67+I69+I65+I68</f>
        <v>184127518.51999998</v>
      </c>
    </row>
    <row r="45" spans="1:9" ht="16.5" customHeight="1">
      <c r="A45" s="17" t="s">
        <v>273</v>
      </c>
      <c r="B45" s="20" t="s">
        <v>252</v>
      </c>
      <c r="C45" s="89">
        <f aca="true" t="shared" si="21" ref="C45:H45">+C46+C47+C48+C49+C50+C51+C52+C53+C55</f>
        <v>0</v>
      </c>
      <c r="D45" s="89">
        <f t="shared" si="21"/>
        <v>258368910</v>
      </c>
      <c r="E45" s="89">
        <f t="shared" si="21"/>
        <v>252624530</v>
      </c>
      <c r="F45" s="89">
        <f t="shared" si="21"/>
        <v>211189600</v>
      </c>
      <c r="G45" s="89">
        <f t="shared" si="21"/>
        <v>210802726.35000005</v>
      </c>
      <c r="H45" s="89">
        <f t="shared" si="21"/>
        <v>26712115.290000003</v>
      </c>
      <c r="I45" s="89">
        <f>+I46+I47+I48+I49+I50+I51+I52+I53+I55</f>
        <v>184090611.06</v>
      </c>
    </row>
    <row r="46" spans="1:9" s="19" customFormat="1" ht="16.5" customHeight="1">
      <c r="A46" s="22" t="s">
        <v>275</v>
      </c>
      <c r="B46" s="24" t="s">
        <v>254</v>
      </c>
      <c r="C46" s="90"/>
      <c r="D46" s="91">
        <v>26000</v>
      </c>
      <c r="E46" s="91">
        <v>26000</v>
      </c>
      <c r="F46" s="91">
        <v>18000</v>
      </c>
      <c r="G46" s="45">
        <v>17577.11</v>
      </c>
      <c r="H46" s="45">
        <f aca="true" t="shared" si="22" ref="H46:H64">G46-I46</f>
        <v>7020.280000000001</v>
      </c>
      <c r="I46" s="45">
        <v>10556.83</v>
      </c>
    </row>
    <row r="47" spans="1:9" s="19" customFormat="1" ht="16.5" customHeight="1">
      <c r="A47" s="22" t="s">
        <v>277</v>
      </c>
      <c r="B47" s="24" t="s">
        <v>256</v>
      </c>
      <c r="C47" s="90"/>
      <c r="D47" s="91">
        <v>17000</v>
      </c>
      <c r="E47" s="91">
        <v>17000</v>
      </c>
      <c r="F47" s="91">
        <v>15000</v>
      </c>
      <c r="G47" s="45">
        <v>14873.27</v>
      </c>
      <c r="H47" s="45">
        <f t="shared" si="22"/>
        <v>1875.050000000001</v>
      </c>
      <c r="I47" s="45">
        <v>12998.22</v>
      </c>
    </row>
    <row r="48" spans="1:9" ht="16.5" customHeight="1">
      <c r="A48" s="22" t="s">
        <v>279</v>
      </c>
      <c r="B48" s="24" t="s">
        <v>258</v>
      </c>
      <c r="C48" s="90"/>
      <c r="D48" s="91">
        <v>95950</v>
      </c>
      <c r="E48" s="91">
        <v>95950</v>
      </c>
      <c r="F48" s="91">
        <v>60500</v>
      </c>
      <c r="G48" s="45">
        <v>54462.3</v>
      </c>
      <c r="H48" s="45">
        <f t="shared" si="22"/>
        <v>2170.4000000000015</v>
      </c>
      <c r="I48" s="45">
        <v>52291.9</v>
      </c>
    </row>
    <row r="49" spans="1:9" ht="16.5" customHeight="1">
      <c r="A49" s="22" t="s">
        <v>281</v>
      </c>
      <c r="B49" s="24" t="s">
        <v>260</v>
      </c>
      <c r="C49" s="90"/>
      <c r="D49" s="91">
        <v>7050</v>
      </c>
      <c r="E49" s="91">
        <v>7050</v>
      </c>
      <c r="F49" s="91">
        <v>5750</v>
      </c>
      <c r="G49" s="45">
        <v>5281.02</v>
      </c>
      <c r="H49" s="45">
        <f t="shared" si="22"/>
        <v>1584.0500000000006</v>
      </c>
      <c r="I49" s="45">
        <v>3696.97</v>
      </c>
    </row>
    <row r="50" spans="1:9" ht="16.5" customHeight="1">
      <c r="A50" s="22" t="s">
        <v>283</v>
      </c>
      <c r="B50" s="24" t="s">
        <v>262</v>
      </c>
      <c r="C50" s="90"/>
      <c r="D50" s="91">
        <v>5000</v>
      </c>
      <c r="E50" s="91">
        <v>5000</v>
      </c>
      <c r="F50" s="91">
        <v>5000</v>
      </c>
      <c r="G50" s="45">
        <v>5000</v>
      </c>
      <c r="H50" s="45">
        <f t="shared" si="22"/>
        <v>5000</v>
      </c>
      <c r="I50" s="45">
        <v>0</v>
      </c>
    </row>
    <row r="51" spans="1:9" ht="16.5" customHeight="1">
      <c r="A51" s="22" t="s">
        <v>285</v>
      </c>
      <c r="B51" s="24" t="s">
        <v>264</v>
      </c>
      <c r="C51" s="90"/>
      <c r="D51" s="91">
        <v>6100</v>
      </c>
      <c r="E51" s="91">
        <v>6100</v>
      </c>
      <c r="F51" s="91">
        <v>5200</v>
      </c>
      <c r="G51" s="45">
        <v>5200</v>
      </c>
      <c r="H51" s="45">
        <f t="shared" si="22"/>
        <v>5100</v>
      </c>
      <c r="I51" s="45">
        <v>100</v>
      </c>
    </row>
    <row r="52" spans="1:9" ht="16.5" customHeight="1">
      <c r="A52" s="22" t="s">
        <v>287</v>
      </c>
      <c r="B52" s="24" t="s">
        <v>266</v>
      </c>
      <c r="C52" s="90"/>
      <c r="D52" s="91">
        <v>70420</v>
      </c>
      <c r="E52" s="91">
        <v>70420</v>
      </c>
      <c r="F52" s="91">
        <v>44500</v>
      </c>
      <c r="G52" s="45">
        <v>44499.04</v>
      </c>
      <c r="H52" s="45">
        <f t="shared" si="22"/>
        <v>5162.220000000001</v>
      </c>
      <c r="I52" s="45">
        <v>39336.82</v>
      </c>
    </row>
    <row r="53" spans="1:9" ht="16.5" customHeight="1">
      <c r="A53" s="17" t="s">
        <v>289</v>
      </c>
      <c r="B53" s="20" t="s">
        <v>268</v>
      </c>
      <c r="C53" s="92">
        <f aca="true" t="shared" si="23" ref="C53:H53">+C54+C89</f>
        <v>0</v>
      </c>
      <c r="D53" s="92">
        <f t="shared" si="23"/>
        <v>257953370</v>
      </c>
      <c r="E53" s="92">
        <f t="shared" si="23"/>
        <v>252208990</v>
      </c>
      <c r="F53" s="92">
        <f t="shared" si="23"/>
        <v>210888230</v>
      </c>
      <c r="G53" s="92">
        <f t="shared" si="23"/>
        <v>210543099.84000003</v>
      </c>
      <c r="H53" s="92">
        <f t="shared" si="23"/>
        <v>26675995.12</v>
      </c>
      <c r="I53" s="92">
        <f>+I54+I89</f>
        <v>183867104.72</v>
      </c>
    </row>
    <row r="54" spans="1:9" ht="16.5" customHeight="1">
      <c r="A54" s="27" t="s">
        <v>291</v>
      </c>
      <c r="B54" s="28" t="s">
        <v>270</v>
      </c>
      <c r="C54" s="93"/>
      <c r="D54" s="91">
        <v>22260</v>
      </c>
      <c r="E54" s="91">
        <v>22260</v>
      </c>
      <c r="F54" s="91">
        <v>14000</v>
      </c>
      <c r="G54" s="45">
        <v>13935.27</v>
      </c>
      <c r="H54" s="45">
        <f t="shared" si="22"/>
        <v>6040.02</v>
      </c>
      <c r="I54" s="45">
        <v>7895.25</v>
      </c>
    </row>
    <row r="55" spans="1:9" s="19" customFormat="1" ht="16.5" customHeight="1">
      <c r="A55" s="22" t="s">
        <v>293</v>
      </c>
      <c r="B55" s="24" t="s">
        <v>272</v>
      </c>
      <c r="C55" s="90"/>
      <c r="D55" s="91">
        <v>188020</v>
      </c>
      <c r="E55" s="91">
        <v>188020</v>
      </c>
      <c r="F55" s="91">
        <v>147420</v>
      </c>
      <c r="G55" s="45">
        <v>112733.77</v>
      </c>
      <c r="H55" s="45">
        <f t="shared" si="22"/>
        <v>8208.169999999998</v>
      </c>
      <c r="I55" s="45">
        <v>104525.6</v>
      </c>
    </row>
    <row r="56" spans="1:9" s="26" customFormat="1" ht="16.5" customHeight="1">
      <c r="A56" s="22"/>
      <c r="B56" s="24" t="s">
        <v>274</v>
      </c>
      <c r="C56" s="90"/>
      <c r="D56" s="91">
        <v>11420</v>
      </c>
      <c r="E56" s="91">
        <v>11420</v>
      </c>
      <c r="F56" s="91">
        <v>11420</v>
      </c>
      <c r="G56" s="45">
        <v>38.99</v>
      </c>
      <c r="H56" s="45">
        <f t="shared" si="22"/>
        <v>0</v>
      </c>
      <c r="I56" s="45">
        <v>38.99</v>
      </c>
    </row>
    <row r="57" spans="1:9" ht="16.5" customHeight="1">
      <c r="A57" s="22"/>
      <c r="B57" s="24" t="s">
        <v>276</v>
      </c>
      <c r="C57" s="90"/>
      <c r="D57" s="91">
        <v>48000</v>
      </c>
      <c r="E57" s="91">
        <v>48000</v>
      </c>
      <c r="F57" s="91">
        <v>36000</v>
      </c>
      <c r="G57" s="45">
        <v>15745.56</v>
      </c>
      <c r="H57" s="45">
        <f t="shared" si="22"/>
        <v>0</v>
      </c>
      <c r="I57" s="45">
        <v>15745.56</v>
      </c>
    </row>
    <row r="58" spans="1:9" s="19" customFormat="1" ht="16.5" customHeight="1">
      <c r="A58" s="17" t="s">
        <v>297</v>
      </c>
      <c r="B58" s="24" t="s">
        <v>278</v>
      </c>
      <c r="C58" s="90"/>
      <c r="D58" s="91">
        <v>15170</v>
      </c>
      <c r="E58" s="91">
        <v>15170</v>
      </c>
      <c r="F58" s="91">
        <v>8200</v>
      </c>
      <c r="G58" s="45">
        <v>8170</v>
      </c>
      <c r="H58" s="45">
        <f t="shared" si="22"/>
        <v>0</v>
      </c>
      <c r="I58" s="45">
        <v>8170</v>
      </c>
    </row>
    <row r="59" spans="1:9" s="19" customFormat="1" ht="16.5" customHeight="1">
      <c r="A59" s="17" t="s">
        <v>299</v>
      </c>
      <c r="B59" s="20" t="s">
        <v>280</v>
      </c>
      <c r="C59" s="94">
        <f aca="true" t="shared" si="24" ref="C59:I59">+C60</f>
        <v>0</v>
      </c>
      <c r="D59" s="94">
        <f t="shared" si="24"/>
        <v>23890</v>
      </c>
      <c r="E59" s="94">
        <f t="shared" si="24"/>
        <v>23890</v>
      </c>
      <c r="F59" s="94">
        <f t="shared" si="24"/>
        <v>14500</v>
      </c>
      <c r="G59" s="94">
        <f t="shared" si="24"/>
        <v>14492.35</v>
      </c>
      <c r="H59" s="94">
        <f t="shared" si="24"/>
        <v>2447</v>
      </c>
      <c r="I59" s="94">
        <f t="shared" si="24"/>
        <v>12045.35</v>
      </c>
    </row>
    <row r="60" spans="1:9" s="19" customFormat="1" ht="16.5" customHeight="1">
      <c r="A60" s="22" t="s">
        <v>301</v>
      </c>
      <c r="B60" s="24" t="s">
        <v>282</v>
      </c>
      <c r="C60" s="90"/>
      <c r="D60" s="91">
        <v>23890</v>
      </c>
      <c r="E60" s="91">
        <v>23890</v>
      </c>
      <c r="F60" s="91">
        <v>14500</v>
      </c>
      <c r="G60" s="45">
        <v>14492.35</v>
      </c>
      <c r="H60" s="45">
        <f t="shared" si="22"/>
        <v>2447</v>
      </c>
      <c r="I60" s="45">
        <v>12045.35</v>
      </c>
    </row>
    <row r="61" spans="1:9" s="19" customFormat="1" ht="16.5" customHeight="1">
      <c r="A61" s="17" t="s">
        <v>303</v>
      </c>
      <c r="B61" s="20" t="s">
        <v>284</v>
      </c>
      <c r="C61" s="89">
        <f aca="true" t="shared" si="25" ref="C61:H61">+C62+C63</f>
        <v>0</v>
      </c>
      <c r="D61" s="89">
        <f t="shared" si="25"/>
        <v>2650</v>
      </c>
      <c r="E61" s="89">
        <f t="shared" si="25"/>
        <v>2650</v>
      </c>
      <c r="F61" s="89">
        <f t="shared" si="25"/>
        <v>1000</v>
      </c>
      <c r="G61" s="89">
        <f t="shared" si="25"/>
        <v>654.98</v>
      </c>
      <c r="H61" s="89">
        <f t="shared" si="25"/>
        <v>0</v>
      </c>
      <c r="I61" s="89">
        <f>+I62+I63</f>
        <v>654.98</v>
      </c>
    </row>
    <row r="62" spans="1:9" ht="16.5" customHeight="1">
      <c r="A62" s="17" t="s">
        <v>304</v>
      </c>
      <c r="B62" s="24" t="s">
        <v>286</v>
      </c>
      <c r="C62" s="90"/>
      <c r="D62" s="91">
        <v>2650</v>
      </c>
      <c r="E62" s="91">
        <v>2650</v>
      </c>
      <c r="F62" s="91">
        <v>1000</v>
      </c>
      <c r="G62" s="45">
        <v>654.98</v>
      </c>
      <c r="H62" s="45">
        <f t="shared" si="22"/>
        <v>0</v>
      </c>
      <c r="I62" s="45">
        <v>654.98</v>
      </c>
    </row>
    <row r="63" spans="1:9" s="19" customFormat="1" ht="16.5" customHeight="1">
      <c r="A63" s="17" t="s">
        <v>306</v>
      </c>
      <c r="B63" s="24" t="s">
        <v>288</v>
      </c>
      <c r="C63" s="90"/>
      <c r="D63" s="91"/>
      <c r="E63" s="91"/>
      <c r="F63" s="91"/>
      <c r="G63" s="45"/>
      <c r="H63" s="45"/>
      <c r="I63" s="45"/>
    </row>
    <row r="64" spans="1:9" ht="16.5" customHeight="1">
      <c r="A64" s="22" t="s">
        <v>308</v>
      </c>
      <c r="B64" s="24" t="s">
        <v>290</v>
      </c>
      <c r="C64" s="90"/>
      <c r="D64" s="91">
        <v>7890</v>
      </c>
      <c r="E64" s="91">
        <v>7890</v>
      </c>
      <c r="F64" s="91">
        <v>6000</v>
      </c>
      <c r="G64" s="45">
        <v>5891</v>
      </c>
      <c r="H64" s="45">
        <f t="shared" si="22"/>
        <v>0</v>
      </c>
      <c r="I64" s="45">
        <v>5891</v>
      </c>
    </row>
    <row r="65" spans="1:9" ht="16.5" customHeight="1">
      <c r="A65" s="22" t="s">
        <v>309</v>
      </c>
      <c r="B65" s="23" t="s">
        <v>292</v>
      </c>
      <c r="C65" s="90"/>
      <c r="D65" s="91"/>
      <c r="E65" s="91"/>
      <c r="F65" s="91"/>
      <c r="G65" s="45"/>
      <c r="H65" s="45"/>
      <c r="I65" s="45"/>
    </row>
    <row r="66" spans="1:9" ht="16.5" customHeight="1">
      <c r="A66" s="22" t="s">
        <v>311</v>
      </c>
      <c r="B66" s="24" t="s">
        <v>294</v>
      </c>
      <c r="C66" s="90"/>
      <c r="D66" s="91"/>
      <c r="E66" s="91"/>
      <c r="F66" s="91"/>
      <c r="G66" s="45"/>
      <c r="H66" s="45"/>
      <c r="I66" s="45"/>
    </row>
    <row r="67" spans="1:9" ht="16.5" customHeight="1">
      <c r="A67" s="22" t="s">
        <v>313</v>
      </c>
      <c r="B67" s="24" t="s">
        <v>295</v>
      </c>
      <c r="C67" s="90"/>
      <c r="D67" s="91">
        <v>8000</v>
      </c>
      <c r="E67" s="91">
        <v>8000</v>
      </c>
      <c r="F67" s="91">
        <v>6000</v>
      </c>
      <c r="G67" s="45">
        <v>5087.25</v>
      </c>
      <c r="H67" s="45">
        <f>G67-I67</f>
        <v>5087.25</v>
      </c>
      <c r="I67" s="45"/>
    </row>
    <row r="68" spans="1:9" ht="45">
      <c r="A68" s="22" t="s">
        <v>314</v>
      </c>
      <c r="B68" s="24" t="s">
        <v>296</v>
      </c>
      <c r="C68" s="90"/>
      <c r="D68" s="91"/>
      <c r="E68" s="91"/>
      <c r="F68" s="91"/>
      <c r="G68" s="45"/>
      <c r="H68" s="45"/>
      <c r="I68" s="45"/>
    </row>
    <row r="69" spans="1:9" ht="16.5" customHeight="1">
      <c r="A69" s="17" t="s">
        <v>315</v>
      </c>
      <c r="B69" s="20" t="s">
        <v>298</v>
      </c>
      <c r="C69" s="94">
        <f aca="true" t="shared" si="26" ref="C69:H69">+C70+C71</f>
        <v>0</v>
      </c>
      <c r="D69" s="94">
        <f t="shared" si="26"/>
        <v>19200</v>
      </c>
      <c r="E69" s="94">
        <f t="shared" si="26"/>
        <v>19200</v>
      </c>
      <c r="F69" s="94">
        <f t="shared" si="26"/>
        <v>14100</v>
      </c>
      <c r="G69" s="94">
        <f t="shared" si="26"/>
        <v>11346.130000000001</v>
      </c>
      <c r="H69" s="94">
        <f t="shared" si="26"/>
        <v>1200</v>
      </c>
      <c r="I69" s="94">
        <f>+I70+I71</f>
        <v>10146.130000000001</v>
      </c>
    </row>
    <row r="70" spans="1:9" ht="16.5" customHeight="1">
      <c r="A70" s="22" t="s">
        <v>317</v>
      </c>
      <c r="B70" s="24" t="s">
        <v>300</v>
      </c>
      <c r="C70" s="90"/>
      <c r="D70" s="91">
        <v>13200</v>
      </c>
      <c r="E70" s="91">
        <v>13200</v>
      </c>
      <c r="F70" s="91">
        <v>9600</v>
      </c>
      <c r="G70" s="45">
        <v>9600</v>
      </c>
      <c r="H70" s="45">
        <f>G70-I70</f>
        <v>1200</v>
      </c>
      <c r="I70" s="45">
        <v>8400</v>
      </c>
    </row>
    <row r="71" spans="1:9" s="19" customFormat="1" ht="16.5" customHeight="1">
      <c r="A71" s="22" t="s">
        <v>319</v>
      </c>
      <c r="B71" s="24" t="s">
        <v>302</v>
      </c>
      <c r="C71" s="90"/>
      <c r="D71" s="91">
        <v>6000</v>
      </c>
      <c r="E71" s="91">
        <v>6000</v>
      </c>
      <c r="F71" s="91">
        <v>4500</v>
      </c>
      <c r="G71" s="95">
        <v>1746.13</v>
      </c>
      <c r="H71" s="45">
        <f>G71-I71</f>
        <v>0</v>
      </c>
      <c r="I71" s="95">
        <v>1746.13</v>
      </c>
    </row>
    <row r="72" spans="1:9" ht="16.5" customHeight="1">
      <c r="A72" s="17" t="s">
        <v>321</v>
      </c>
      <c r="B72" s="20" t="s">
        <v>195</v>
      </c>
      <c r="C72" s="88">
        <f>+C73</f>
        <v>0</v>
      </c>
      <c r="D72" s="88">
        <f aca="true" t="shared" si="27" ref="D72:I73">+D73</f>
        <v>0</v>
      </c>
      <c r="E72" s="88">
        <f t="shared" si="27"/>
        <v>0</v>
      </c>
      <c r="F72" s="88">
        <f t="shared" si="27"/>
        <v>0</v>
      </c>
      <c r="G72" s="88">
        <f t="shared" si="27"/>
        <v>0</v>
      </c>
      <c r="H72" s="88">
        <f t="shared" si="27"/>
        <v>0</v>
      </c>
      <c r="I72" s="88">
        <f t="shared" si="27"/>
        <v>0</v>
      </c>
    </row>
    <row r="73" spans="1:9" ht="16.5" customHeight="1">
      <c r="A73" s="29" t="s">
        <v>323</v>
      </c>
      <c r="B73" s="20" t="s">
        <v>305</v>
      </c>
      <c r="C73" s="88">
        <f>+C74</f>
        <v>0</v>
      </c>
      <c r="D73" s="88">
        <f t="shared" si="27"/>
        <v>0</v>
      </c>
      <c r="E73" s="88">
        <f t="shared" si="27"/>
        <v>0</v>
      </c>
      <c r="F73" s="88">
        <f t="shared" si="27"/>
        <v>0</v>
      </c>
      <c r="G73" s="88">
        <f t="shared" si="27"/>
        <v>0</v>
      </c>
      <c r="H73" s="88">
        <f t="shared" si="27"/>
        <v>0</v>
      </c>
      <c r="I73" s="88">
        <f t="shared" si="27"/>
        <v>0</v>
      </c>
    </row>
    <row r="74" spans="1:9" s="19" customFormat="1" ht="16.5" customHeight="1">
      <c r="A74" s="29" t="s">
        <v>325</v>
      </c>
      <c r="B74" s="24" t="s">
        <v>307</v>
      </c>
      <c r="C74" s="90"/>
      <c r="D74" s="91"/>
      <c r="E74" s="91"/>
      <c r="F74" s="91"/>
      <c r="G74" s="45"/>
      <c r="H74" s="45"/>
      <c r="I74" s="45"/>
    </row>
    <row r="75" spans="1:9" s="19" customFormat="1" ht="16.5" customHeight="1">
      <c r="A75" s="29" t="s">
        <v>199</v>
      </c>
      <c r="B75" s="30" t="s">
        <v>200</v>
      </c>
      <c r="C75" s="90">
        <f aca="true" t="shared" si="28" ref="C75:H75">C76+C77</f>
        <v>0</v>
      </c>
      <c r="D75" s="90">
        <f t="shared" si="28"/>
        <v>0</v>
      </c>
      <c r="E75" s="90">
        <f t="shared" si="28"/>
        <v>0</v>
      </c>
      <c r="F75" s="90">
        <f t="shared" si="28"/>
        <v>0</v>
      </c>
      <c r="G75" s="90">
        <f t="shared" si="28"/>
        <v>0</v>
      </c>
      <c r="H75" s="90">
        <f t="shared" si="28"/>
        <v>0</v>
      </c>
      <c r="I75" s="90">
        <f>I76+I77</f>
        <v>0</v>
      </c>
    </row>
    <row r="76" spans="1:9" s="19" customFormat="1" ht="16.5" customHeight="1">
      <c r="A76" s="29" t="s">
        <v>328</v>
      </c>
      <c r="B76" s="31" t="s">
        <v>310</v>
      </c>
      <c r="C76" s="90"/>
      <c r="D76" s="91"/>
      <c r="E76" s="91"/>
      <c r="F76" s="91"/>
      <c r="G76" s="45"/>
      <c r="H76" s="45"/>
      <c r="I76" s="45"/>
    </row>
    <row r="77" spans="1:9" ht="16.5" customHeight="1">
      <c r="A77" s="29" t="s">
        <v>330</v>
      </c>
      <c r="B77" s="31" t="s">
        <v>312</v>
      </c>
      <c r="C77" s="90"/>
      <c r="D77" s="91"/>
      <c r="E77" s="91"/>
      <c r="F77" s="91"/>
      <c r="G77" s="45"/>
      <c r="H77" s="45"/>
      <c r="I77" s="45"/>
    </row>
    <row r="78" spans="1:9" s="19" customFormat="1" ht="16.5" customHeight="1">
      <c r="A78" s="17" t="s">
        <v>332</v>
      </c>
      <c r="B78" s="20" t="s">
        <v>201</v>
      </c>
      <c r="C78" s="89">
        <f aca="true" t="shared" si="29" ref="C78:I78">+C79</f>
        <v>0</v>
      </c>
      <c r="D78" s="89">
        <f t="shared" si="29"/>
        <v>0</v>
      </c>
      <c r="E78" s="89">
        <f t="shared" si="29"/>
        <v>0</v>
      </c>
      <c r="F78" s="89">
        <f t="shared" si="29"/>
        <v>0</v>
      </c>
      <c r="G78" s="89">
        <f t="shared" si="29"/>
        <v>0</v>
      </c>
      <c r="H78" s="89">
        <f t="shared" si="29"/>
        <v>0</v>
      </c>
      <c r="I78" s="89">
        <f t="shared" si="29"/>
        <v>0</v>
      </c>
    </row>
    <row r="79" spans="1:9" s="19" customFormat="1" ht="16.5" customHeight="1">
      <c r="A79" s="17" t="s">
        <v>334</v>
      </c>
      <c r="B79" s="20" t="s">
        <v>202</v>
      </c>
      <c r="C79" s="89">
        <f aca="true" t="shared" si="30" ref="C79:H79">+C80+C85</f>
        <v>0</v>
      </c>
      <c r="D79" s="89">
        <f t="shared" si="30"/>
        <v>0</v>
      </c>
      <c r="E79" s="89">
        <f t="shared" si="30"/>
        <v>0</v>
      </c>
      <c r="F79" s="89">
        <f t="shared" si="30"/>
        <v>0</v>
      </c>
      <c r="G79" s="89">
        <f t="shared" si="30"/>
        <v>0</v>
      </c>
      <c r="H79" s="89">
        <f t="shared" si="30"/>
        <v>0</v>
      </c>
      <c r="I79" s="89">
        <f>+I80+I85</f>
        <v>0</v>
      </c>
    </row>
    <row r="80" spans="1:9" s="19" customFormat="1" ht="16.5" customHeight="1">
      <c r="A80" s="17" t="s">
        <v>336</v>
      </c>
      <c r="B80" s="20" t="s">
        <v>316</v>
      </c>
      <c r="C80" s="89">
        <f aca="true" t="shared" si="31" ref="C80:H80">+C82+C84+C83+C81</f>
        <v>0</v>
      </c>
      <c r="D80" s="89">
        <f t="shared" si="31"/>
        <v>0</v>
      </c>
      <c r="E80" s="89">
        <f t="shared" si="31"/>
        <v>0</v>
      </c>
      <c r="F80" s="89">
        <f t="shared" si="31"/>
        <v>0</v>
      </c>
      <c r="G80" s="89">
        <f t="shared" si="31"/>
        <v>0</v>
      </c>
      <c r="H80" s="89">
        <f t="shared" si="31"/>
        <v>0</v>
      </c>
      <c r="I80" s="89">
        <f>+I82+I84+I83+I81</f>
        <v>0</v>
      </c>
    </row>
    <row r="81" spans="1:9" s="19" customFormat="1" ht="16.5" customHeight="1">
      <c r="A81" s="17" t="s">
        <v>338</v>
      </c>
      <c r="B81" s="23" t="s">
        <v>318</v>
      </c>
      <c r="C81" s="89"/>
      <c r="D81" s="91"/>
      <c r="E81" s="91"/>
      <c r="F81" s="91"/>
      <c r="G81" s="45"/>
      <c r="H81" s="45"/>
      <c r="I81" s="45"/>
    </row>
    <row r="82" spans="1:9" s="19" customFormat="1" ht="16.5" customHeight="1">
      <c r="A82" s="22" t="s">
        <v>340</v>
      </c>
      <c r="B82" s="24" t="s">
        <v>320</v>
      </c>
      <c r="C82" s="90"/>
      <c r="D82" s="91"/>
      <c r="E82" s="91"/>
      <c r="F82" s="91"/>
      <c r="G82" s="45"/>
      <c r="H82" s="45"/>
      <c r="I82" s="45"/>
    </row>
    <row r="83" spans="1:9" s="19" customFormat="1" ht="16.5" customHeight="1">
      <c r="A83" s="22" t="s">
        <v>342</v>
      </c>
      <c r="B83" s="23" t="s">
        <v>322</v>
      </c>
      <c r="C83" s="90"/>
      <c r="D83" s="91"/>
      <c r="E83" s="91"/>
      <c r="F83" s="91"/>
      <c r="G83" s="45"/>
      <c r="H83" s="45"/>
      <c r="I83" s="45"/>
    </row>
    <row r="84" spans="1:9" ht="16.5" customHeight="1">
      <c r="A84" s="22" t="s">
        <v>344</v>
      </c>
      <c r="B84" s="24" t="s">
        <v>324</v>
      </c>
      <c r="C84" s="90"/>
      <c r="D84" s="91"/>
      <c r="E84" s="91"/>
      <c r="F84" s="91"/>
      <c r="G84" s="45"/>
      <c r="H84" s="45"/>
      <c r="I84" s="45"/>
    </row>
    <row r="85" spans="1:9" ht="16.5" customHeight="1">
      <c r="A85" s="32" t="s">
        <v>346</v>
      </c>
      <c r="B85" s="23" t="s">
        <v>326</v>
      </c>
      <c r="C85" s="90"/>
      <c r="D85" s="91"/>
      <c r="E85" s="91"/>
      <c r="F85" s="91"/>
      <c r="G85" s="45"/>
      <c r="H85" s="45"/>
      <c r="I85" s="45"/>
    </row>
    <row r="86" spans="1:9" ht="16.5" customHeight="1">
      <c r="A86" s="22" t="s">
        <v>230</v>
      </c>
      <c r="B86" s="24" t="s">
        <v>327</v>
      </c>
      <c r="C86" s="90"/>
      <c r="D86" s="91"/>
      <c r="E86" s="91"/>
      <c r="F86" s="91"/>
      <c r="G86" s="45"/>
      <c r="H86" s="45"/>
      <c r="I86" s="45"/>
    </row>
    <row r="87" spans="1:9" ht="16.5" customHeight="1">
      <c r="A87" s="22" t="s">
        <v>348</v>
      </c>
      <c r="B87" s="24" t="s">
        <v>329</v>
      </c>
      <c r="C87" s="88">
        <f aca="true" t="shared" si="32" ref="C87:H87">+C44-C89+C23+C78+C173+C75</f>
        <v>0</v>
      </c>
      <c r="D87" s="88">
        <f t="shared" si="32"/>
        <v>107658640</v>
      </c>
      <c r="E87" s="88">
        <f t="shared" si="32"/>
        <v>107658640</v>
      </c>
      <c r="F87" s="88">
        <f t="shared" si="32"/>
        <v>91582600</v>
      </c>
      <c r="G87" s="88">
        <f t="shared" si="32"/>
        <v>91523866.49000001</v>
      </c>
      <c r="H87" s="88">
        <f t="shared" si="32"/>
        <v>10053037.440000001</v>
      </c>
      <c r="I87" s="88">
        <f>+I44-I89+I23+I78+I173+I75</f>
        <v>81470829.04999998</v>
      </c>
    </row>
    <row r="88" spans="1:9" ht="16.5" customHeight="1">
      <c r="A88" s="22"/>
      <c r="B88" s="24" t="s">
        <v>331</v>
      </c>
      <c r="C88" s="88"/>
      <c r="D88" s="91"/>
      <c r="E88" s="91"/>
      <c r="F88" s="91"/>
      <c r="G88" s="91">
        <v>-2178</v>
      </c>
      <c r="H88" s="45">
        <f>G88-I88</f>
        <v>0</v>
      </c>
      <c r="I88" s="91">
        <v>-2178</v>
      </c>
    </row>
    <row r="89" spans="1:9" ht="16.5" customHeight="1">
      <c r="A89" s="22" t="s">
        <v>351</v>
      </c>
      <c r="B89" s="20" t="s">
        <v>333</v>
      </c>
      <c r="C89" s="96">
        <f aca="true" t="shared" si="33" ref="C89:H89">+C90+C132+C155+C157+C168+C170</f>
        <v>0</v>
      </c>
      <c r="D89" s="96">
        <f t="shared" si="33"/>
        <v>257931110</v>
      </c>
      <c r="E89" s="96">
        <f t="shared" si="33"/>
        <v>252186730</v>
      </c>
      <c r="F89" s="96">
        <f t="shared" si="33"/>
        <v>210874230</v>
      </c>
      <c r="G89" s="96">
        <f t="shared" si="33"/>
        <v>210529164.57000002</v>
      </c>
      <c r="H89" s="96">
        <f t="shared" si="33"/>
        <v>26669955.1</v>
      </c>
      <c r="I89" s="96">
        <f>+I90+I132+I155+I157+I168+I170</f>
        <v>183859209.47</v>
      </c>
    </row>
    <row r="90" spans="1:9" s="26" customFormat="1" ht="16.5" customHeight="1">
      <c r="A90" s="17" t="s">
        <v>353</v>
      </c>
      <c r="B90" s="20" t="s">
        <v>335</v>
      </c>
      <c r="C90" s="89">
        <f aca="true" t="shared" si="34" ref="C90:H90">+C91+C98+C112+C128+C130</f>
        <v>0</v>
      </c>
      <c r="D90" s="89">
        <f t="shared" si="34"/>
        <v>109988040</v>
      </c>
      <c r="E90" s="89">
        <f t="shared" si="34"/>
        <v>105876660</v>
      </c>
      <c r="F90" s="89">
        <f t="shared" si="34"/>
        <v>96609200</v>
      </c>
      <c r="G90" s="89">
        <f t="shared" si="34"/>
        <v>96283394.17</v>
      </c>
      <c r="H90" s="89">
        <f t="shared" si="34"/>
        <v>13346459.209999999</v>
      </c>
      <c r="I90" s="89">
        <f>+I91+I98+I112+I128+I130</f>
        <v>82936934.96</v>
      </c>
    </row>
    <row r="91" spans="1:9" s="26" customFormat="1" ht="16.5" customHeight="1">
      <c r="A91" s="22" t="s">
        <v>355</v>
      </c>
      <c r="B91" s="20" t="s">
        <v>337</v>
      </c>
      <c r="C91" s="88">
        <f aca="true" t="shared" si="35" ref="C91:H91">+C92+C95+C96+C93+C94</f>
        <v>0</v>
      </c>
      <c r="D91" s="88">
        <f t="shared" si="35"/>
        <v>48222000</v>
      </c>
      <c r="E91" s="88">
        <f t="shared" si="35"/>
        <v>46772000</v>
      </c>
      <c r="F91" s="88">
        <f t="shared" si="35"/>
        <v>43675390</v>
      </c>
      <c r="G91" s="88">
        <f t="shared" si="35"/>
        <v>43668670.86000001</v>
      </c>
      <c r="H91" s="88">
        <f t="shared" si="35"/>
        <v>7998270.13</v>
      </c>
      <c r="I91" s="88">
        <f>+I92+I95+I96+I93+I94</f>
        <v>35670400.730000004</v>
      </c>
    </row>
    <row r="92" spans="1:9" s="26" customFormat="1" ht="16.5" customHeight="1">
      <c r="A92" s="22"/>
      <c r="B92" s="23" t="s">
        <v>339</v>
      </c>
      <c r="C92" s="90"/>
      <c r="D92" s="91">
        <v>46598000</v>
      </c>
      <c r="E92" s="91">
        <v>45629000</v>
      </c>
      <c r="F92" s="91">
        <v>42812830</v>
      </c>
      <c r="G92" s="45">
        <v>42811428.92</v>
      </c>
      <c r="H92" s="45">
        <f aca="true" t="shared" si="36" ref="H92:H108">G92-I92</f>
        <v>7897820.25</v>
      </c>
      <c r="I92" s="45">
        <v>34913608.67</v>
      </c>
    </row>
    <row r="93" spans="1:9" s="26" customFormat="1" ht="16.5" customHeight="1">
      <c r="A93" s="22"/>
      <c r="B93" s="23" t="s">
        <v>341</v>
      </c>
      <c r="C93" s="90"/>
      <c r="D93" s="91"/>
      <c r="E93" s="91"/>
      <c r="F93" s="91"/>
      <c r="G93" s="45"/>
      <c r="H93" s="45"/>
      <c r="I93" s="45"/>
    </row>
    <row r="94" spans="1:9" s="26" customFormat="1" ht="16.5" customHeight="1">
      <c r="A94" s="22"/>
      <c r="B94" s="23" t="s">
        <v>343</v>
      </c>
      <c r="C94" s="90"/>
      <c r="D94" s="91">
        <v>720000</v>
      </c>
      <c r="E94" s="91">
        <v>250000</v>
      </c>
      <c r="F94" s="91">
        <v>193890</v>
      </c>
      <c r="G94" s="45">
        <v>193890</v>
      </c>
      <c r="H94" s="45">
        <f t="shared" si="36"/>
        <v>26520</v>
      </c>
      <c r="I94" s="45">
        <v>167370</v>
      </c>
    </row>
    <row r="95" spans="1:9" s="26" customFormat="1" ht="16.5" customHeight="1">
      <c r="A95" s="22"/>
      <c r="B95" s="23" t="s">
        <v>345</v>
      </c>
      <c r="C95" s="90"/>
      <c r="D95" s="91">
        <v>7000</v>
      </c>
      <c r="E95" s="91">
        <v>7000</v>
      </c>
      <c r="F95" s="91">
        <v>7000</v>
      </c>
      <c r="G95" s="45">
        <v>6236.42</v>
      </c>
      <c r="H95" s="45">
        <f t="shared" si="36"/>
        <v>0</v>
      </c>
      <c r="I95" s="45">
        <v>6236.42</v>
      </c>
    </row>
    <row r="96" spans="1:9" s="26" customFormat="1" ht="60">
      <c r="A96" s="22"/>
      <c r="B96" s="23" t="s">
        <v>347</v>
      </c>
      <c r="C96" s="90"/>
      <c r="D96" s="91">
        <v>897000</v>
      </c>
      <c r="E96" s="91">
        <v>886000</v>
      </c>
      <c r="F96" s="91">
        <v>661670</v>
      </c>
      <c r="G96" s="45">
        <v>657115.52</v>
      </c>
      <c r="H96" s="45">
        <f t="shared" si="36"/>
        <v>73929.88</v>
      </c>
      <c r="I96" s="45">
        <v>583185.64</v>
      </c>
    </row>
    <row r="97" spans="1:9" ht="30">
      <c r="A97" s="22"/>
      <c r="B97" s="24" t="s">
        <v>331</v>
      </c>
      <c r="C97" s="90"/>
      <c r="D97" s="91"/>
      <c r="E97" s="91"/>
      <c r="F97" s="91"/>
      <c r="G97" s="45">
        <v>-23041.35</v>
      </c>
      <c r="H97" s="45">
        <f t="shared" si="36"/>
        <v>-1101.4399999999987</v>
      </c>
      <c r="I97" s="45">
        <v>-21939.91</v>
      </c>
    </row>
    <row r="98" spans="1:9" ht="30">
      <c r="A98" s="22" t="s">
        <v>363</v>
      </c>
      <c r="B98" s="20" t="s">
        <v>349</v>
      </c>
      <c r="C98" s="90">
        <f aca="true" t="shared" si="37" ref="C98:H98">C99+C100+C101+C102+C103+C104+C106+C105+C107</f>
        <v>0</v>
      </c>
      <c r="D98" s="90">
        <f t="shared" si="37"/>
        <v>38616840</v>
      </c>
      <c r="E98" s="90">
        <f t="shared" si="37"/>
        <v>37402920</v>
      </c>
      <c r="F98" s="90">
        <f t="shared" si="37"/>
        <v>33397280</v>
      </c>
      <c r="G98" s="90">
        <f t="shared" si="37"/>
        <v>33396973.39</v>
      </c>
      <c r="H98" s="90">
        <f t="shared" si="37"/>
        <v>3266603.84</v>
      </c>
      <c r="I98" s="90">
        <f>I99+I100+I101+I102+I103+I104+I106+I105+I107</f>
        <v>30130369.549999997</v>
      </c>
    </row>
    <row r="99" spans="1:9" ht="16.5" customHeight="1">
      <c r="A99" s="22"/>
      <c r="B99" s="23" t="s">
        <v>350</v>
      </c>
      <c r="C99" s="90"/>
      <c r="D99" s="91">
        <v>375940</v>
      </c>
      <c r="E99" s="91">
        <v>293000</v>
      </c>
      <c r="F99" s="91">
        <v>280130</v>
      </c>
      <c r="G99" s="45">
        <v>280102.83</v>
      </c>
      <c r="H99" s="45">
        <f t="shared" si="36"/>
        <v>22874.24000000002</v>
      </c>
      <c r="I99" s="45">
        <v>257228.59</v>
      </c>
    </row>
    <row r="100" spans="1:9" ht="30">
      <c r="A100" s="22"/>
      <c r="B100" s="23" t="s">
        <v>352</v>
      </c>
      <c r="C100" s="90"/>
      <c r="D100" s="91"/>
      <c r="E100" s="91"/>
      <c r="F100" s="91"/>
      <c r="G100" s="45"/>
      <c r="H100" s="45"/>
      <c r="I100" s="45"/>
    </row>
    <row r="101" spans="1:9" s="19" customFormat="1" ht="16.5" customHeight="1">
      <c r="A101" s="22"/>
      <c r="B101" s="23" t="s">
        <v>354</v>
      </c>
      <c r="C101" s="90"/>
      <c r="D101" s="91">
        <v>2781950</v>
      </c>
      <c r="E101" s="91">
        <v>2207000</v>
      </c>
      <c r="F101" s="91">
        <v>2007000</v>
      </c>
      <c r="G101" s="45">
        <v>2006999.94</v>
      </c>
      <c r="H101" s="45">
        <f t="shared" si="36"/>
        <v>250620</v>
      </c>
      <c r="I101" s="45">
        <v>1756379.94</v>
      </c>
    </row>
    <row r="102" spans="1:9" ht="16.5" customHeight="1">
      <c r="A102" s="22"/>
      <c r="B102" s="23" t="s">
        <v>356</v>
      </c>
      <c r="C102" s="90"/>
      <c r="D102" s="91">
        <v>14996670</v>
      </c>
      <c r="E102" s="91">
        <v>15008000</v>
      </c>
      <c r="F102" s="91">
        <v>13402660</v>
      </c>
      <c r="G102" s="45">
        <v>13402586.12</v>
      </c>
      <c r="H102" s="45">
        <f t="shared" si="36"/>
        <v>1517916.1199999992</v>
      </c>
      <c r="I102" s="45">
        <v>11884670</v>
      </c>
    </row>
    <row r="103" spans="1:9" ht="15">
      <c r="A103" s="22"/>
      <c r="B103" s="34" t="s">
        <v>357</v>
      </c>
      <c r="C103" s="90"/>
      <c r="D103" s="91"/>
      <c r="E103" s="91"/>
      <c r="F103" s="91"/>
      <c r="G103" s="45"/>
      <c r="H103" s="45"/>
      <c r="I103" s="45"/>
    </row>
    <row r="104" spans="1:9" ht="30">
      <c r="A104" s="22"/>
      <c r="B104" s="23" t="s">
        <v>358</v>
      </c>
      <c r="C104" s="90"/>
      <c r="D104" s="91">
        <v>210930</v>
      </c>
      <c r="E104" s="91">
        <v>228000</v>
      </c>
      <c r="F104" s="91">
        <v>207710</v>
      </c>
      <c r="G104" s="45">
        <v>207582.64</v>
      </c>
      <c r="H104" s="45">
        <f t="shared" si="36"/>
        <v>20152.640000000014</v>
      </c>
      <c r="I104" s="45">
        <v>187430</v>
      </c>
    </row>
    <row r="105" spans="1:9" ht="16.5" customHeight="1">
      <c r="A105" s="22"/>
      <c r="B105" s="35" t="s">
        <v>359</v>
      </c>
      <c r="C105" s="90"/>
      <c r="D105" s="91"/>
      <c r="E105" s="91"/>
      <c r="F105" s="91"/>
      <c r="G105" s="45"/>
      <c r="H105" s="45"/>
      <c r="I105" s="45"/>
    </row>
    <row r="106" spans="1:9" ht="15">
      <c r="A106" s="22"/>
      <c r="B106" s="35" t="s">
        <v>360</v>
      </c>
      <c r="C106" s="90"/>
      <c r="D106" s="91">
        <v>13030590</v>
      </c>
      <c r="E106" s="91">
        <v>14167000</v>
      </c>
      <c r="F106" s="91">
        <v>12654400</v>
      </c>
      <c r="G106" s="97">
        <v>12654332.42</v>
      </c>
      <c r="H106" s="45">
        <f t="shared" si="36"/>
        <v>920118.7200000007</v>
      </c>
      <c r="I106" s="97">
        <v>11734213.7</v>
      </c>
    </row>
    <row r="107" spans="1:9" ht="16.5" customHeight="1">
      <c r="A107" s="22"/>
      <c r="B107" s="36" t="s">
        <v>361</v>
      </c>
      <c r="C107" s="90">
        <f aca="true" t="shared" si="38" ref="C107:H107">C108+C109+C110</f>
        <v>0</v>
      </c>
      <c r="D107" s="90">
        <f t="shared" si="38"/>
        <v>7220760</v>
      </c>
      <c r="E107" s="90">
        <f t="shared" si="38"/>
        <v>5499920</v>
      </c>
      <c r="F107" s="90">
        <f t="shared" si="38"/>
        <v>4845380</v>
      </c>
      <c r="G107" s="90">
        <f t="shared" si="38"/>
        <v>4845369.44</v>
      </c>
      <c r="H107" s="90">
        <f t="shared" si="38"/>
        <v>534922.1200000001</v>
      </c>
      <c r="I107" s="90">
        <f>I108+I109+I110</f>
        <v>4310447.32</v>
      </c>
    </row>
    <row r="108" spans="1:9" ht="16.5" customHeight="1">
      <c r="A108" s="22"/>
      <c r="B108" s="35" t="s">
        <v>362</v>
      </c>
      <c r="C108" s="90"/>
      <c r="D108" s="91">
        <v>7220760</v>
      </c>
      <c r="E108" s="91">
        <v>5499920</v>
      </c>
      <c r="F108" s="91">
        <v>4845380</v>
      </c>
      <c r="G108" s="45">
        <v>4845369.44</v>
      </c>
      <c r="H108" s="45">
        <f t="shared" si="36"/>
        <v>534922.1200000001</v>
      </c>
      <c r="I108" s="45">
        <v>4310447.32</v>
      </c>
    </row>
    <row r="109" spans="1:9" ht="15">
      <c r="A109" s="22"/>
      <c r="B109" s="35" t="s">
        <v>364</v>
      </c>
      <c r="C109" s="90"/>
      <c r="D109" s="91"/>
      <c r="E109" s="91"/>
      <c r="F109" s="91"/>
      <c r="G109" s="45"/>
      <c r="H109" s="45"/>
      <c r="I109" s="45"/>
    </row>
    <row r="110" spans="1:9" ht="15">
      <c r="A110" s="22"/>
      <c r="B110" s="35" t="s">
        <v>365</v>
      </c>
      <c r="C110" s="90"/>
      <c r="D110" s="91"/>
      <c r="E110" s="91"/>
      <c r="F110" s="91"/>
      <c r="G110" s="45"/>
      <c r="H110" s="45"/>
      <c r="I110" s="45"/>
    </row>
    <row r="111" spans="1:9" ht="30">
      <c r="A111" s="22"/>
      <c r="B111" s="24" t="s">
        <v>331</v>
      </c>
      <c r="C111" s="90"/>
      <c r="D111" s="91"/>
      <c r="E111" s="91"/>
      <c r="F111" s="91"/>
      <c r="G111" s="45"/>
      <c r="H111" s="45"/>
      <c r="I111" s="45"/>
    </row>
    <row r="112" spans="1:9" ht="36" customHeight="1">
      <c r="A112" s="17" t="s">
        <v>375</v>
      </c>
      <c r="B112" s="20" t="s">
        <v>366</v>
      </c>
      <c r="C112" s="90">
        <f aca="true" t="shared" si="39" ref="C112:H112">C113+C114+C115+C116+C117+C118+C119+C120+C121+C122</f>
        <v>0</v>
      </c>
      <c r="D112" s="90">
        <f t="shared" si="39"/>
        <v>1377040</v>
      </c>
      <c r="E112" s="90">
        <f t="shared" si="39"/>
        <v>1491000</v>
      </c>
      <c r="F112" s="90">
        <f t="shared" si="39"/>
        <v>1347530</v>
      </c>
      <c r="G112" s="90">
        <f t="shared" si="39"/>
        <v>1347460.1500000001</v>
      </c>
      <c r="H112" s="90">
        <f t="shared" si="39"/>
        <v>131295.24000000005</v>
      </c>
      <c r="I112" s="90">
        <f>I113+I114+I115+I116+I117+I118+I119+I120+I121+I122</f>
        <v>1216164.9100000001</v>
      </c>
    </row>
    <row r="113" spans="1:9" ht="15">
      <c r="A113" s="22"/>
      <c r="B113" s="23" t="s">
        <v>356</v>
      </c>
      <c r="C113" s="90"/>
      <c r="D113" s="91">
        <v>1275240</v>
      </c>
      <c r="E113" s="91">
        <v>1359000</v>
      </c>
      <c r="F113" s="91">
        <v>1215670</v>
      </c>
      <c r="G113" s="45">
        <v>1215625.84</v>
      </c>
      <c r="H113" s="45">
        <f>G113-I113</f>
        <v>130514.80000000005</v>
      </c>
      <c r="I113" s="45">
        <v>1085111.04</v>
      </c>
    </row>
    <row r="114" spans="1:9" ht="30">
      <c r="A114" s="22"/>
      <c r="B114" s="37" t="s">
        <v>367</v>
      </c>
      <c r="C114" s="90"/>
      <c r="D114" s="91">
        <v>20800</v>
      </c>
      <c r="E114" s="91">
        <v>0</v>
      </c>
      <c r="F114" s="91">
        <v>0</v>
      </c>
      <c r="G114" s="45"/>
      <c r="H114" s="45"/>
      <c r="I114" s="45"/>
    </row>
    <row r="115" spans="1:9" ht="16.5" customHeight="1">
      <c r="A115" s="22"/>
      <c r="B115" s="38" t="s">
        <v>368</v>
      </c>
      <c r="C115" s="90"/>
      <c r="D115" s="91">
        <v>81000</v>
      </c>
      <c r="E115" s="91">
        <v>132000</v>
      </c>
      <c r="F115" s="91">
        <v>131860</v>
      </c>
      <c r="G115" s="45">
        <v>131834.31</v>
      </c>
      <c r="H115" s="45">
        <f>G115-I115</f>
        <v>780.4400000000023</v>
      </c>
      <c r="I115" s="45">
        <v>131053.87</v>
      </c>
    </row>
    <row r="116" spans="1:9" ht="30">
      <c r="A116" s="22"/>
      <c r="B116" s="38" t="s">
        <v>369</v>
      </c>
      <c r="C116" s="90"/>
      <c r="D116" s="91"/>
      <c r="E116" s="91"/>
      <c r="F116" s="91"/>
      <c r="G116" s="45"/>
      <c r="H116" s="45"/>
      <c r="I116" s="45"/>
    </row>
    <row r="117" spans="1:9" ht="16.5" customHeight="1">
      <c r="A117" s="22"/>
      <c r="B117" s="38" t="s">
        <v>370</v>
      </c>
      <c r="C117" s="90"/>
      <c r="D117" s="91"/>
      <c r="E117" s="91"/>
      <c r="F117" s="91"/>
      <c r="G117" s="45"/>
      <c r="H117" s="45"/>
      <c r="I117" s="45"/>
    </row>
    <row r="118" spans="1:9" ht="16.5" customHeight="1">
      <c r="A118" s="22"/>
      <c r="B118" s="23" t="s">
        <v>350</v>
      </c>
      <c r="C118" s="90"/>
      <c r="D118" s="91"/>
      <c r="E118" s="91"/>
      <c r="F118" s="91"/>
      <c r="G118" s="45"/>
      <c r="H118" s="45"/>
      <c r="I118" s="45"/>
    </row>
    <row r="119" spans="1:9" ht="16.5" customHeight="1">
      <c r="A119" s="22"/>
      <c r="B119" s="38" t="s">
        <v>371</v>
      </c>
      <c r="C119" s="90"/>
      <c r="D119" s="91"/>
      <c r="E119" s="91"/>
      <c r="F119" s="91"/>
      <c r="G119" s="98"/>
      <c r="H119" s="98"/>
      <c r="I119" s="98"/>
    </row>
    <row r="120" spans="1:9" ht="15">
      <c r="A120" s="22"/>
      <c r="B120" s="39" t="s">
        <v>372</v>
      </c>
      <c r="C120" s="90"/>
      <c r="D120" s="91"/>
      <c r="E120" s="91"/>
      <c r="F120" s="91"/>
      <c r="G120" s="98"/>
      <c r="H120" s="98"/>
      <c r="I120" s="98"/>
    </row>
    <row r="121" spans="1:9" s="19" customFormat="1" ht="30">
      <c r="A121" s="22"/>
      <c r="B121" s="39" t="s">
        <v>373</v>
      </c>
      <c r="C121" s="90"/>
      <c r="D121" s="91"/>
      <c r="E121" s="91"/>
      <c r="F121" s="91"/>
      <c r="G121" s="98"/>
      <c r="H121" s="98"/>
      <c r="I121" s="98"/>
    </row>
    <row r="122" spans="1:9" s="19" customFormat="1" ht="30">
      <c r="A122" s="22"/>
      <c r="B122" s="40" t="s">
        <v>374</v>
      </c>
      <c r="C122" s="90">
        <f aca="true" t="shared" si="40" ref="C122:H122">C123+C124+C125+C126</f>
        <v>0</v>
      </c>
      <c r="D122" s="90">
        <f t="shared" si="40"/>
        <v>0</v>
      </c>
      <c r="E122" s="90">
        <f t="shared" si="40"/>
        <v>0</v>
      </c>
      <c r="F122" s="90">
        <f t="shared" si="40"/>
        <v>0</v>
      </c>
      <c r="G122" s="90">
        <f t="shared" si="40"/>
        <v>0</v>
      </c>
      <c r="H122" s="90">
        <f t="shared" si="40"/>
        <v>0</v>
      </c>
      <c r="I122" s="90">
        <f>I123+I124+I125+I126</f>
        <v>0</v>
      </c>
    </row>
    <row r="123" spans="1:9" s="19" customFormat="1" ht="15">
      <c r="A123" s="22"/>
      <c r="B123" s="41" t="s">
        <v>376</v>
      </c>
      <c r="C123" s="90"/>
      <c r="D123" s="91"/>
      <c r="E123" s="91"/>
      <c r="F123" s="91"/>
      <c r="G123" s="98"/>
      <c r="H123" s="98"/>
      <c r="I123" s="98"/>
    </row>
    <row r="124" spans="1:9" s="19" customFormat="1" ht="30">
      <c r="A124" s="22"/>
      <c r="B124" s="41" t="s">
        <v>377</v>
      </c>
      <c r="C124" s="90"/>
      <c r="D124" s="91"/>
      <c r="E124" s="91"/>
      <c r="F124" s="91"/>
      <c r="G124" s="98"/>
      <c r="H124" s="98"/>
      <c r="I124" s="98"/>
    </row>
    <row r="125" spans="1:9" s="19" customFormat="1" ht="30">
      <c r="A125" s="22"/>
      <c r="B125" s="41" t="s">
        <v>378</v>
      </c>
      <c r="C125" s="90"/>
      <c r="D125" s="91"/>
      <c r="E125" s="91"/>
      <c r="F125" s="91"/>
      <c r="G125" s="98"/>
      <c r="H125" s="98"/>
      <c r="I125" s="98"/>
    </row>
    <row r="126" spans="1:9" s="19" customFormat="1" ht="30">
      <c r="A126" s="22"/>
      <c r="B126" s="41" t="s">
        <v>379</v>
      </c>
      <c r="C126" s="90"/>
      <c r="D126" s="91"/>
      <c r="E126" s="91"/>
      <c r="F126" s="91"/>
      <c r="G126" s="98"/>
      <c r="H126" s="98"/>
      <c r="I126" s="98"/>
    </row>
    <row r="127" spans="1:9" s="19" customFormat="1" ht="30">
      <c r="A127" s="22"/>
      <c r="B127" s="24" t="s">
        <v>331</v>
      </c>
      <c r="C127" s="90"/>
      <c r="D127" s="91"/>
      <c r="E127" s="91"/>
      <c r="F127" s="91"/>
      <c r="G127" s="98"/>
      <c r="H127" s="98"/>
      <c r="I127" s="98"/>
    </row>
    <row r="128" spans="1:9" s="19" customFormat="1" ht="15">
      <c r="A128" s="22" t="s">
        <v>388</v>
      </c>
      <c r="B128" s="24" t="s">
        <v>380</v>
      </c>
      <c r="C128" s="88"/>
      <c r="D128" s="91">
        <v>19278160</v>
      </c>
      <c r="E128" s="91">
        <v>18000740</v>
      </c>
      <c r="F128" s="91">
        <v>16659000</v>
      </c>
      <c r="G128" s="45">
        <v>16340289.77</v>
      </c>
      <c r="H128" s="45">
        <f>G128-I128</f>
        <v>1730290</v>
      </c>
      <c r="I128" s="45">
        <v>14609999.77</v>
      </c>
    </row>
    <row r="129" spans="1:9" s="19" customFormat="1" ht="16.5" customHeight="1">
      <c r="A129" s="22"/>
      <c r="B129" s="24" t="s">
        <v>331</v>
      </c>
      <c r="C129" s="88"/>
      <c r="D129" s="91"/>
      <c r="E129" s="91"/>
      <c r="F129" s="91"/>
      <c r="G129" s="45"/>
      <c r="H129" s="45"/>
      <c r="I129" s="45"/>
    </row>
    <row r="130" spans="1:9" s="19" customFormat="1" ht="16.5" customHeight="1">
      <c r="A130" s="22" t="s">
        <v>390</v>
      </c>
      <c r="B130" s="24" t="s">
        <v>381</v>
      </c>
      <c r="C130" s="90"/>
      <c r="D130" s="91">
        <v>2494000</v>
      </c>
      <c r="E130" s="91">
        <v>2210000</v>
      </c>
      <c r="F130" s="91">
        <v>1530000</v>
      </c>
      <c r="G130" s="95">
        <v>1530000</v>
      </c>
      <c r="H130" s="45">
        <f>G130-I130</f>
        <v>220000</v>
      </c>
      <c r="I130" s="95">
        <v>1310000</v>
      </c>
    </row>
    <row r="131" spans="1:9" s="19" customFormat="1" ht="16.5" customHeight="1">
      <c r="A131" s="22"/>
      <c r="B131" s="24" t="s">
        <v>331</v>
      </c>
      <c r="C131" s="90"/>
      <c r="D131" s="91"/>
      <c r="E131" s="91"/>
      <c r="F131" s="91"/>
      <c r="G131" s="95">
        <v>-5216.76</v>
      </c>
      <c r="H131" s="45">
        <f>G131-I131</f>
        <v>0</v>
      </c>
      <c r="I131" s="95">
        <v>-5216.76</v>
      </c>
    </row>
    <row r="132" spans="1:9" ht="16.5" customHeight="1">
      <c r="A132" s="17" t="s">
        <v>392</v>
      </c>
      <c r="B132" s="20" t="s">
        <v>382</v>
      </c>
      <c r="C132" s="89">
        <f aca="true" t="shared" si="41" ref="C132:H132">+C133+C139+C141+C145+C151</f>
        <v>0</v>
      </c>
      <c r="D132" s="89">
        <f t="shared" si="41"/>
        <v>53956000</v>
      </c>
      <c r="E132" s="89">
        <f t="shared" si="41"/>
        <v>54195000</v>
      </c>
      <c r="F132" s="89">
        <f t="shared" si="41"/>
        <v>40805060</v>
      </c>
      <c r="G132" s="89">
        <f t="shared" si="41"/>
        <v>40786828</v>
      </c>
      <c r="H132" s="89">
        <f t="shared" si="41"/>
        <v>4425669.039999999</v>
      </c>
      <c r="I132" s="89">
        <f>+I133+I139+I141+I145+I151</f>
        <v>36361158.96</v>
      </c>
    </row>
    <row r="133" spans="1:9" ht="16.5" customHeight="1">
      <c r="A133" s="17" t="s">
        <v>394</v>
      </c>
      <c r="B133" s="20" t="s">
        <v>383</v>
      </c>
      <c r="C133" s="88">
        <f aca="true" t="shared" si="42" ref="C133:H133">+C134+C137</f>
        <v>0</v>
      </c>
      <c r="D133" s="88">
        <f t="shared" si="42"/>
        <v>34613000</v>
      </c>
      <c r="E133" s="88">
        <f t="shared" si="42"/>
        <v>34344000</v>
      </c>
      <c r="F133" s="88">
        <f t="shared" si="42"/>
        <v>26178000</v>
      </c>
      <c r="G133" s="88">
        <f t="shared" si="42"/>
        <v>26163861.71</v>
      </c>
      <c r="H133" s="88">
        <f t="shared" si="42"/>
        <v>2926024.59</v>
      </c>
      <c r="I133" s="88">
        <f>+I134+I137</f>
        <v>23237837.12</v>
      </c>
    </row>
    <row r="134" spans="1:9" s="19" customFormat="1" ht="16.5" customHeight="1">
      <c r="A134" s="22"/>
      <c r="B134" s="42" t="s">
        <v>384</v>
      </c>
      <c r="C134" s="90"/>
      <c r="D134" s="91">
        <v>32230000</v>
      </c>
      <c r="E134" s="91">
        <v>31974000</v>
      </c>
      <c r="F134" s="91">
        <v>24406000</v>
      </c>
      <c r="G134" s="45">
        <v>24405245.91</v>
      </c>
      <c r="H134" s="45">
        <f aca="true" t="shared" si="43" ref="H134:H146">G134-I134</f>
        <v>2726104.59</v>
      </c>
      <c r="I134" s="45">
        <v>21679141.32</v>
      </c>
    </row>
    <row r="135" spans="1:9" s="19" customFormat="1" ht="16.5" customHeight="1">
      <c r="A135" s="22"/>
      <c r="B135" s="86" t="s">
        <v>385</v>
      </c>
      <c r="C135" s="90"/>
      <c r="D135" s="91">
        <v>32230000</v>
      </c>
      <c r="E135" s="91">
        <v>31974000</v>
      </c>
      <c r="F135" s="91">
        <v>24406000</v>
      </c>
      <c r="G135" s="45">
        <v>24405245.91</v>
      </c>
      <c r="H135" s="45">
        <f t="shared" si="43"/>
        <v>2726104.59</v>
      </c>
      <c r="I135" s="45">
        <v>21679141.32</v>
      </c>
    </row>
    <row r="136" spans="1:9" s="19" customFormat="1" ht="16.5" customHeight="1">
      <c r="A136" s="22"/>
      <c r="B136" s="86" t="s">
        <v>386</v>
      </c>
      <c r="C136" s="90"/>
      <c r="D136" s="91"/>
      <c r="E136" s="91"/>
      <c r="F136" s="91"/>
      <c r="G136" s="45"/>
      <c r="H136" s="45"/>
      <c r="I136" s="45"/>
    </row>
    <row r="137" spans="1:9" s="19" customFormat="1" ht="16.5" customHeight="1">
      <c r="A137" s="22"/>
      <c r="B137" s="42" t="s">
        <v>387</v>
      </c>
      <c r="C137" s="90"/>
      <c r="D137" s="91">
        <v>2383000</v>
      </c>
      <c r="E137" s="91">
        <v>2370000</v>
      </c>
      <c r="F137" s="91">
        <v>1772000</v>
      </c>
      <c r="G137" s="23">
        <v>1758615.8</v>
      </c>
      <c r="H137" s="45">
        <f t="shared" si="43"/>
        <v>199920</v>
      </c>
      <c r="I137" s="23">
        <v>1558695.8</v>
      </c>
    </row>
    <row r="138" spans="1:9" s="19" customFormat="1" ht="16.5" customHeight="1">
      <c r="A138" s="22"/>
      <c r="B138" s="24" t="s">
        <v>331</v>
      </c>
      <c r="C138" s="90"/>
      <c r="D138" s="91"/>
      <c r="E138" s="91"/>
      <c r="F138" s="91"/>
      <c r="G138" s="23">
        <v>-39166.74</v>
      </c>
      <c r="H138" s="45">
        <f t="shared" si="43"/>
        <v>0</v>
      </c>
      <c r="I138" s="23">
        <v>-39166.74</v>
      </c>
    </row>
    <row r="139" spans="1:9" s="19" customFormat="1" ht="16.5" customHeight="1">
      <c r="A139" s="22" t="s">
        <v>400</v>
      </c>
      <c r="B139" s="43" t="s">
        <v>389</v>
      </c>
      <c r="C139" s="90"/>
      <c r="D139" s="91">
        <v>9372000</v>
      </c>
      <c r="E139" s="91">
        <v>9783000</v>
      </c>
      <c r="F139" s="91">
        <v>7216880</v>
      </c>
      <c r="G139" s="90">
        <v>7216870.81</v>
      </c>
      <c r="H139" s="90">
        <f t="shared" si="43"/>
        <v>621070.0199999996</v>
      </c>
      <c r="I139" s="90">
        <v>6595800.79</v>
      </c>
    </row>
    <row r="140" spans="1:9" s="19" customFormat="1" ht="16.5" customHeight="1">
      <c r="A140" s="22"/>
      <c r="B140" s="24" t="s">
        <v>331</v>
      </c>
      <c r="C140" s="90"/>
      <c r="D140" s="91"/>
      <c r="E140" s="91"/>
      <c r="F140" s="91"/>
      <c r="G140" s="23">
        <v>-1099.07</v>
      </c>
      <c r="H140" s="45">
        <f t="shared" si="43"/>
        <v>-382.64</v>
      </c>
      <c r="I140" s="23">
        <v>-716.43</v>
      </c>
    </row>
    <row r="141" spans="1:9" s="19" customFormat="1" ht="16.5" customHeight="1">
      <c r="A141" s="17" t="s">
        <v>402</v>
      </c>
      <c r="B141" s="44" t="s">
        <v>391</v>
      </c>
      <c r="C141" s="90">
        <f aca="true" t="shared" si="44" ref="C141:H141">+C142+C143</f>
        <v>0</v>
      </c>
      <c r="D141" s="90">
        <f t="shared" si="44"/>
        <v>521000</v>
      </c>
      <c r="E141" s="90">
        <f t="shared" si="44"/>
        <v>517000</v>
      </c>
      <c r="F141" s="90">
        <f t="shared" si="44"/>
        <v>358710</v>
      </c>
      <c r="G141" s="90">
        <f t="shared" si="44"/>
        <v>354636</v>
      </c>
      <c r="H141" s="90">
        <f t="shared" si="44"/>
        <v>36540.92999999999</v>
      </c>
      <c r="I141" s="90">
        <f>+I142+I143</f>
        <v>318095.07</v>
      </c>
    </row>
    <row r="142" spans="1:9" s="19" customFormat="1" ht="16.5" customHeight="1">
      <c r="A142" s="22"/>
      <c r="B142" s="42" t="s">
        <v>384</v>
      </c>
      <c r="C142" s="90"/>
      <c r="D142" s="91">
        <v>521000</v>
      </c>
      <c r="E142" s="91">
        <v>517000</v>
      </c>
      <c r="F142" s="91">
        <v>358710</v>
      </c>
      <c r="G142" s="45">
        <v>354636</v>
      </c>
      <c r="H142" s="45">
        <f t="shared" si="43"/>
        <v>36540.92999999999</v>
      </c>
      <c r="I142" s="45">
        <v>318095.07</v>
      </c>
    </row>
    <row r="143" spans="1:9" s="19" customFormat="1" ht="16.5" customHeight="1">
      <c r="A143" s="22"/>
      <c r="B143" s="42" t="s">
        <v>393</v>
      </c>
      <c r="C143" s="90"/>
      <c r="D143" s="91"/>
      <c r="E143" s="91"/>
      <c r="F143" s="91"/>
      <c r="G143" s="45"/>
      <c r="H143" s="45"/>
      <c r="I143" s="45"/>
    </row>
    <row r="144" spans="1:9" ht="16.5" customHeight="1">
      <c r="A144" s="22"/>
      <c r="B144" s="24" t="s">
        <v>331</v>
      </c>
      <c r="C144" s="90"/>
      <c r="D144" s="91"/>
      <c r="E144" s="91"/>
      <c r="F144" s="91"/>
      <c r="G144" s="45">
        <v>-1758</v>
      </c>
      <c r="H144" s="45">
        <f t="shared" si="43"/>
        <v>-1384</v>
      </c>
      <c r="I144" s="45">
        <v>-374</v>
      </c>
    </row>
    <row r="145" spans="1:9" ht="16.5" customHeight="1">
      <c r="A145" s="17" t="s">
        <v>404</v>
      </c>
      <c r="B145" s="44" t="s">
        <v>395</v>
      </c>
      <c r="C145" s="88">
        <f aca="true" t="shared" si="45" ref="C145:H145">+C146+C147+C148+C149</f>
        <v>0</v>
      </c>
      <c r="D145" s="88">
        <f t="shared" si="45"/>
        <v>8351000</v>
      </c>
      <c r="E145" s="88">
        <f t="shared" si="45"/>
        <v>8362000</v>
      </c>
      <c r="F145" s="88">
        <f t="shared" si="45"/>
        <v>6211380</v>
      </c>
      <c r="G145" s="88">
        <f t="shared" si="45"/>
        <v>6211377.48</v>
      </c>
      <c r="H145" s="88">
        <f t="shared" si="45"/>
        <v>738080</v>
      </c>
      <c r="I145" s="88">
        <f>+I146+I147+I148+I149</f>
        <v>5473297.48</v>
      </c>
    </row>
    <row r="146" spans="1:9" ht="15">
      <c r="A146" s="22"/>
      <c r="B146" s="23" t="s">
        <v>396</v>
      </c>
      <c r="C146" s="90"/>
      <c r="D146" s="91">
        <v>8351000</v>
      </c>
      <c r="E146" s="91">
        <v>8362000</v>
      </c>
      <c r="F146" s="91">
        <v>6211380</v>
      </c>
      <c r="G146" s="45">
        <v>6211377.48</v>
      </c>
      <c r="H146" s="45">
        <f t="shared" si="43"/>
        <v>738080</v>
      </c>
      <c r="I146" s="45">
        <v>5473297.48</v>
      </c>
    </row>
    <row r="147" spans="1:9" ht="30">
      <c r="A147" s="22"/>
      <c r="B147" s="23" t="s">
        <v>397</v>
      </c>
      <c r="C147" s="90"/>
      <c r="D147" s="91"/>
      <c r="E147" s="91"/>
      <c r="F147" s="91"/>
      <c r="G147" s="45"/>
      <c r="H147" s="45"/>
      <c r="I147" s="45"/>
    </row>
    <row r="148" spans="1:9" ht="30">
      <c r="A148" s="22"/>
      <c r="B148" s="23" t="s">
        <v>398</v>
      </c>
      <c r="C148" s="90"/>
      <c r="D148" s="91"/>
      <c r="E148" s="91"/>
      <c r="F148" s="91"/>
      <c r="G148" s="45"/>
      <c r="H148" s="45"/>
      <c r="I148" s="45"/>
    </row>
    <row r="149" spans="1:9" s="19" customFormat="1" ht="30">
      <c r="A149" s="22"/>
      <c r="B149" s="23" t="s">
        <v>399</v>
      </c>
      <c r="C149" s="90"/>
      <c r="D149" s="91"/>
      <c r="E149" s="91"/>
      <c r="F149" s="91"/>
      <c r="G149" s="45"/>
      <c r="H149" s="45"/>
      <c r="I149" s="45"/>
    </row>
    <row r="150" spans="1:9" ht="30">
      <c r="A150" s="22"/>
      <c r="B150" s="24" t="s">
        <v>331</v>
      </c>
      <c r="C150" s="90"/>
      <c r="D150" s="91"/>
      <c r="E150" s="91"/>
      <c r="F150" s="91"/>
      <c r="G150" s="45">
        <v>-10122.57</v>
      </c>
      <c r="H150" s="45">
        <f>G150-I150</f>
        <v>-2160.21</v>
      </c>
      <c r="I150" s="45">
        <v>-7962.36</v>
      </c>
    </row>
    <row r="151" spans="1:9" ht="16.5" customHeight="1">
      <c r="A151" s="17" t="s">
        <v>409</v>
      </c>
      <c r="B151" s="44" t="s">
        <v>401</v>
      </c>
      <c r="C151" s="90">
        <f aca="true" t="shared" si="46" ref="C151:H151">+C152+C153</f>
        <v>0</v>
      </c>
      <c r="D151" s="90">
        <f t="shared" si="46"/>
        <v>1099000</v>
      </c>
      <c r="E151" s="90">
        <f t="shared" si="46"/>
        <v>1189000</v>
      </c>
      <c r="F151" s="90">
        <f t="shared" si="46"/>
        <v>840090</v>
      </c>
      <c r="G151" s="90">
        <f t="shared" si="46"/>
        <v>840082</v>
      </c>
      <c r="H151" s="90">
        <f t="shared" si="46"/>
        <v>103953.5</v>
      </c>
      <c r="I151" s="90">
        <f>+I152+I153</f>
        <v>736128.5</v>
      </c>
    </row>
    <row r="152" spans="1:9" ht="16.5" customHeight="1">
      <c r="A152" s="17"/>
      <c r="B152" s="42" t="s">
        <v>384</v>
      </c>
      <c r="C152" s="90"/>
      <c r="D152" s="91">
        <v>1099000</v>
      </c>
      <c r="E152" s="91">
        <v>1189000</v>
      </c>
      <c r="F152" s="91">
        <v>840090</v>
      </c>
      <c r="G152" s="45">
        <v>840082</v>
      </c>
      <c r="H152" s="45">
        <f>G152-I152</f>
        <v>103953.5</v>
      </c>
      <c r="I152" s="45">
        <v>736128.5</v>
      </c>
    </row>
    <row r="153" spans="1:9" ht="16.5" customHeight="1">
      <c r="A153" s="22"/>
      <c r="B153" s="42" t="s">
        <v>393</v>
      </c>
      <c r="C153" s="90"/>
      <c r="D153" s="91"/>
      <c r="E153" s="91"/>
      <c r="F153" s="91"/>
      <c r="G153" s="45"/>
      <c r="H153" s="45"/>
      <c r="I153" s="45"/>
    </row>
    <row r="154" spans="1:9" ht="16.5" customHeight="1">
      <c r="A154" s="22"/>
      <c r="B154" s="24" t="s">
        <v>331</v>
      </c>
      <c r="C154" s="90"/>
      <c r="D154" s="91"/>
      <c r="E154" s="91"/>
      <c r="F154" s="91"/>
      <c r="G154" s="45">
        <v>-370</v>
      </c>
      <c r="H154" s="45">
        <f>G154-I154</f>
        <v>-370</v>
      </c>
      <c r="I154" s="45">
        <v>0</v>
      </c>
    </row>
    <row r="155" spans="1:9" ht="16.5" customHeight="1">
      <c r="A155" s="17" t="s">
        <v>412</v>
      </c>
      <c r="B155" s="24" t="s">
        <v>403</v>
      </c>
      <c r="C155" s="90"/>
      <c r="D155" s="91">
        <v>213000</v>
      </c>
      <c r="E155" s="91">
        <v>215000</v>
      </c>
      <c r="F155" s="91">
        <v>160470</v>
      </c>
      <c r="G155" s="97">
        <v>159470</v>
      </c>
      <c r="H155" s="45">
        <f>G155-I155</f>
        <v>17006.28</v>
      </c>
      <c r="I155" s="97">
        <v>142463.72</v>
      </c>
    </row>
    <row r="156" spans="1:9" ht="16.5" customHeight="1">
      <c r="A156" s="17"/>
      <c r="B156" s="24" t="s">
        <v>331</v>
      </c>
      <c r="C156" s="90"/>
      <c r="D156" s="91"/>
      <c r="E156" s="91"/>
      <c r="F156" s="91"/>
      <c r="G156" s="97"/>
      <c r="H156" s="97"/>
      <c r="I156" s="97"/>
    </row>
    <row r="157" spans="1:9" ht="16.5" customHeight="1">
      <c r="A157" s="17" t="s">
        <v>414</v>
      </c>
      <c r="B157" s="20" t="s">
        <v>405</v>
      </c>
      <c r="C157" s="89">
        <f aca="true" t="shared" si="47" ref="C157:H157">+C158+C164</f>
        <v>0</v>
      </c>
      <c r="D157" s="89">
        <f t="shared" si="47"/>
        <v>90366640</v>
      </c>
      <c r="E157" s="89">
        <f t="shared" si="47"/>
        <v>88499640</v>
      </c>
      <c r="F157" s="89">
        <f t="shared" si="47"/>
        <v>70418820</v>
      </c>
      <c r="G157" s="89">
        <f t="shared" si="47"/>
        <v>70418810</v>
      </c>
      <c r="H157" s="89">
        <f t="shared" si="47"/>
        <v>8873000</v>
      </c>
      <c r="I157" s="89">
        <f>+I158+I164</f>
        <v>61545810</v>
      </c>
    </row>
    <row r="158" spans="1:9" ht="16.5" customHeight="1">
      <c r="A158" s="22" t="s">
        <v>416</v>
      </c>
      <c r="B158" s="20" t="s">
        <v>406</v>
      </c>
      <c r="C158" s="90">
        <f aca="true" t="shared" si="48" ref="C158:H158">C159+C161+C160+C162</f>
        <v>0</v>
      </c>
      <c r="D158" s="90">
        <f t="shared" si="48"/>
        <v>90366640</v>
      </c>
      <c r="E158" s="90">
        <f t="shared" si="48"/>
        <v>88499640</v>
      </c>
      <c r="F158" s="90">
        <f t="shared" si="48"/>
        <v>70418820</v>
      </c>
      <c r="G158" s="90">
        <f t="shared" si="48"/>
        <v>70418810</v>
      </c>
      <c r="H158" s="90">
        <f t="shared" si="48"/>
        <v>8873000</v>
      </c>
      <c r="I158" s="90">
        <f>I159+I161+I160+I162</f>
        <v>61545810</v>
      </c>
    </row>
    <row r="159" spans="1:9" ht="15">
      <c r="A159" s="22"/>
      <c r="B159" s="23" t="s">
        <v>339</v>
      </c>
      <c r="C159" s="90"/>
      <c r="D159" s="91">
        <v>90366640</v>
      </c>
      <c r="E159" s="91">
        <v>88499640</v>
      </c>
      <c r="F159" s="91">
        <v>70418820</v>
      </c>
      <c r="G159" s="45">
        <v>70418810</v>
      </c>
      <c r="H159" s="45">
        <f>G159-I159</f>
        <v>8873000</v>
      </c>
      <c r="I159" s="45">
        <v>61545810</v>
      </c>
    </row>
    <row r="160" spans="1:9" ht="60">
      <c r="A160" s="22"/>
      <c r="B160" s="23" t="s">
        <v>407</v>
      </c>
      <c r="C160" s="90"/>
      <c r="D160" s="91"/>
      <c r="E160" s="91"/>
      <c r="F160" s="91"/>
      <c r="G160" s="45"/>
      <c r="H160" s="45"/>
      <c r="I160" s="45"/>
    </row>
    <row r="161" spans="1:9" ht="30">
      <c r="A161" s="22"/>
      <c r="B161" s="23" t="s">
        <v>408</v>
      </c>
      <c r="C161" s="90"/>
      <c r="D161" s="91"/>
      <c r="E161" s="91"/>
      <c r="F161" s="91"/>
      <c r="G161" s="97"/>
      <c r="H161" s="97"/>
      <c r="I161" s="97"/>
    </row>
    <row r="162" spans="1:9" ht="30">
      <c r="A162" s="22"/>
      <c r="B162" s="47" t="s">
        <v>410</v>
      </c>
      <c r="C162" s="90"/>
      <c r="D162" s="91"/>
      <c r="E162" s="91"/>
      <c r="F162" s="91"/>
      <c r="G162" s="45"/>
      <c r="H162" s="45"/>
      <c r="I162" s="45"/>
    </row>
    <row r="163" spans="1:9" ht="30">
      <c r="A163" s="22"/>
      <c r="B163" s="24" t="s">
        <v>331</v>
      </c>
      <c r="C163" s="90"/>
      <c r="D163" s="91"/>
      <c r="E163" s="91"/>
      <c r="F163" s="91"/>
      <c r="G163" s="45">
        <v>-36221.83</v>
      </c>
      <c r="H163" s="45">
        <f>G163-I163</f>
        <v>-1055</v>
      </c>
      <c r="I163" s="45">
        <v>-35166.83</v>
      </c>
    </row>
    <row r="164" spans="1:9" ht="16.5" customHeight="1">
      <c r="A164" s="22" t="s">
        <v>420</v>
      </c>
      <c r="B164" s="20" t="s">
        <v>411</v>
      </c>
      <c r="C164" s="90">
        <f aca="true" t="shared" si="49" ref="C164:H164">C165+C166</f>
        <v>0</v>
      </c>
      <c r="D164" s="90">
        <f t="shared" si="49"/>
        <v>0</v>
      </c>
      <c r="E164" s="90">
        <f t="shared" si="49"/>
        <v>0</v>
      </c>
      <c r="F164" s="90">
        <f t="shared" si="49"/>
        <v>0</v>
      </c>
      <c r="G164" s="90">
        <f t="shared" si="49"/>
        <v>0</v>
      </c>
      <c r="H164" s="90">
        <f t="shared" si="49"/>
        <v>0</v>
      </c>
      <c r="I164" s="90">
        <f>I165+I166</f>
        <v>0</v>
      </c>
    </row>
    <row r="165" spans="1:9" ht="16.5" customHeight="1">
      <c r="A165" s="22"/>
      <c r="B165" s="23" t="s">
        <v>339</v>
      </c>
      <c r="C165" s="90"/>
      <c r="D165" s="91"/>
      <c r="E165" s="91"/>
      <c r="F165" s="91"/>
      <c r="G165" s="45"/>
      <c r="H165" s="45"/>
      <c r="I165" s="45"/>
    </row>
    <row r="166" spans="1:9" ht="16.5" customHeight="1">
      <c r="A166" s="22"/>
      <c r="B166" s="48" t="s">
        <v>413</v>
      </c>
      <c r="C166" s="90"/>
      <c r="D166" s="91"/>
      <c r="E166" s="91"/>
      <c r="F166" s="91"/>
      <c r="G166" s="45"/>
      <c r="H166" s="45"/>
      <c r="I166" s="45"/>
    </row>
    <row r="167" spans="1:9" ht="16.5" customHeight="1">
      <c r="A167" s="22"/>
      <c r="B167" s="24" t="s">
        <v>331</v>
      </c>
      <c r="C167" s="90"/>
      <c r="D167" s="91"/>
      <c r="E167" s="91"/>
      <c r="F167" s="91"/>
      <c r="G167" s="45"/>
      <c r="H167" s="45"/>
      <c r="I167" s="45"/>
    </row>
    <row r="168" spans="1:9" ht="16.5" customHeight="1">
      <c r="A168" s="17" t="s">
        <v>425</v>
      </c>
      <c r="B168" s="24" t="s">
        <v>415</v>
      </c>
      <c r="C168" s="90"/>
      <c r="D168" s="91">
        <v>183000</v>
      </c>
      <c r="E168" s="91">
        <v>176000</v>
      </c>
      <c r="F168" s="91">
        <v>84280</v>
      </c>
      <c r="G168" s="45">
        <v>84268.75</v>
      </c>
      <c r="H168" s="45">
        <f>G168-I168</f>
        <v>5970</v>
      </c>
      <c r="I168" s="45">
        <v>78298.75</v>
      </c>
    </row>
    <row r="169" spans="1:9" ht="16.5" customHeight="1">
      <c r="A169" s="17"/>
      <c r="B169" s="24" t="s">
        <v>331</v>
      </c>
      <c r="C169" s="90"/>
      <c r="D169" s="91"/>
      <c r="E169" s="91"/>
      <c r="F169" s="91"/>
      <c r="G169" s="45"/>
      <c r="H169" s="45"/>
      <c r="I169" s="45"/>
    </row>
    <row r="170" spans="1:9" ht="16.5" customHeight="1">
      <c r="A170" s="17" t="s">
        <v>428</v>
      </c>
      <c r="B170" s="24" t="s">
        <v>417</v>
      </c>
      <c r="C170" s="90"/>
      <c r="D170" s="91">
        <v>3224430</v>
      </c>
      <c r="E170" s="91">
        <v>3224430</v>
      </c>
      <c r="F170" s="91">
        <v>2796400</v>
      </c>
      <c r="G170" s="45">
        <v>2796393.65</v>
      </c>
      <c r="H170" s="45">
        <f>G170-I170</f>
        <v>1850.5699999998324</v>
      </c>
      <c r="I170" s="45">
        <v>2794543.08</v>
      </c>
    </row>
    <row r="171" spans="1:9" ht="16.5" customHeight="1">
      <c r="A171" s="17"/>
      <c r="B171" s="24" t="s">
        <v>331</v>
      </c>
      <c r="C171" s="90"/>
      <c r="D171" s="91"/>
      <c r="E171" s="91"/>
      <c r="F171" s="91"/>
      <c r="G171" s="45">
        <v>-10535.69</v>
      </c>
      <c r="H171" s="45">
        <f>G171-I171</f>
        <v>-595.3500000000004</v>
      </c>
      <c r="I171" s="45">
        <v>-9940.34</v>
      </c>
    </row>
    <row r="172" spans="1:9" ht="30">
      <c r="A172" s="17"/>
      <c r="B172" s="20" t="s">
        <v>418</v>
      </c>
      <c r="C172" s="90">
        <f aca="true" t="shared" si="50" ref="C172:I172">C88+C97+C111+C127+C129+C131+C138+C140+C144+C150+C154+C156+C163+C167+C169+C171</f>
        <v>0</v>
      </c>
      <c r="D172" s="90">
        <f t="shared" si="50"/>
        <v>0</v>
      </c>
      <c r="E172" s="90">
        <f t="shared" si="50"/>
        <v>0</v>
      </c>
      <c r="F172" s="90">
        <f t="shared" si="50"/>
        <v>0</v>
      </c>
      <c r="G172" s="90">
        <f t="shared" si="50"/>
        <v>-129710.01000000002</v>
      </c>
      <c r="H172" s="90">
        <f t="shared" si="50"/>
        <v>-7048.639999999999</v>
      </c>
      <c r="I172" s="90">
        <f t="shared" si="50"/>
        <v>-122661.37</v>
      </c>
    </row>
    <row r="173" spans="1:9" ht="30">
      <c r="A173" s="17" t="s">
        <v>211</v>
      </c>
      <c r="B173" s="20" t="s">
        <v>196</v>
      </c>
      <c r="C173" s="90">
        <f aca="true" t="shared" si="51" ref="C173:I173">C174</f>
        <v>0</v>
      </c>
      <c r="D173" s="90">
        <f t="shared" si="51"/>
        <v>102505230</v>
      </c>
      <c r="E173" s="90">
        <f t="shared" si="51"/>
        <v>102505230</v>
      </c>
      <c r="F173" s="90">
        <f t="shared" si="51"/>
        <v>87491620</v>
      </c>
      <c r="G173" s="90">
        <f t="shared" si="51"/>
        <v>87488085</v>
      </c>
      <c r="H173" s="90">
        <f t="shared" si="51"/>
        <v>9585614</v>
      </c>
      <c r="I173" s="90">
        <f t="shared" si="51"/>
        <v>77902471</v>
      </c>
    </row>
    <row r="174" spans="1:9" ht="15">
      <c r="A174" s="17" t="s">
        <v>432</v>
      </c>
      <c r="B174" s="20" t="s">
        <v>419</v>
      </c>
      <c r="C174" s="90">
        <f aca="true" t="shared" si="52" ref="C174:H174">C175+C181</f>
        <v>0</v>
      </c>
      <c r="D174" s="90">
        <f t="shared" si="52"/>
        <v>102505230</v>
      </c>
      <c r="E174" s="90">
        <f t="shared" si="52"/>
        <v>102505230</v>
      </c>
      <c r="F174" s="90">
        <f t="shared" si="52"/>
        <v>87491620</v>
      </c>
      <c r="G174" s="90">
        <f t="shared" si="52"/>
        <v>87488085</v>
      </c>
      <c r="H174" s="90">
        <f t="shared" si="52"/>
        <v>9585614</v>
      </c>
      <c r="I174" s="90">
        <f>I175+I181</f>
        <v>77902471</v>
      </c>
    </row>
    <row r="175" spans="1:9" ht="45">
      <c r="A175" s="17" t="s">
        <v>434</v>
      </c>
      <c r="B175" s="20" t="s">
        <v>421</v>
      </c>
      <c r="C175" s="90">
        <f aca="true" t="shared" si="53" ref="C175:H175">C176+C177+C180</f>
        <v>0</v>
      </c>
      <c r="D175" s="90">
        <f t="shared" si="53"/>
        <v>101067730</v>
      </c>
      <c r="E175" s="90">
        <f t="shared" si="53"/>
        <v>101067730</v>
      </c>
      <c r="F175" s="90">
        <f t="shared" si="53"/>
        <v>86054120</v>
      </c>
      <c r="G175" s="90">
        <f t="shared" si="53"/>
        <v>86053085</v>
      </c>
      <c r="H175" s="90">
        <f t="shared" si="53"/>
        <v>9585614</v>
      </c>
      <c r="I175" s="90">
        <f>I176+I177+I180</f>
        <v>76467471</v>
      </c>
    </row>
    <row r="176" spans="1:9" ht="30">
      <c r="A176" s="17"/>
      <c r="B176" s="24" t="s">
        <v>422</v>
      </c>
      <c r="C176" s="90"/>
      <c r="D176" s="91">
        <v>94945000</v>
      </c>
      <c r="E176" s="91">
        <v>94945000</v>
      </c>
      <c r="F176" s="91">
        <v>80249170</v>
      </c>
      <c r="G176" s="90">
        <v>80249107</v>
      </c>
      <c r="H176" s="45">
        <f aca="true" t="shared" si="54" ref="H176:H181">G176-I176</f>
        <v>8844854</v>
      </c>
      <c r="I176" s="90">
        <v>71404253</v>
      </c>
    </row>
    <row r="177" spans="1:9" ht="15">
      <c r="A177" s="17"/>
      <c r="B177" s="24" t="s">
        <v>423</v>
      </c>
      <c r="C177" s="90">
        <f aca="true" t="shared" si="55" ref="C177:H177">C178+C179</f>
        <v>0</v>
      </c>
      <c r="D177" s="90">
        <f t="shared" si="55"/>
        <v>5357730</v>
      </c>
      <c r="E177" s="90">
        <f t="shared" si="55"/>
        <v>5357730</v>
      </c>
      <c r="F177" s="90">
        <f t="shared" si="55"/>
        <v>5039950</v>
      </c>
      <c r="G177" s="90">
        <f t="shared" si="55"/>
        <v>5039850</v>
      </c>
      <c r="H177" s="90">
        <f t="shared" si="55"/>
        <v>740760</v>
      </c>
      <c r="I177" s="90">
        <f>I178+I179</f>
        <v>4299090</v>
      </c>
    </row>
    <row r="178" spans="1:9" ht="105">
      <c r="A178" s="17"/>
      <c r="B178" s="24" t="s">
        <v>424</v>
      </c>
      <c r="C178" s="90"/>
      <c r="D178" s="91">
        <v>3639000</v>
      </c>
      <c r="E178" s="91">
        <v>3639000</v>
      </c>
      <c r="F178" s="91">
        <v>3321220</v>
      </c>
      <c r="G178" s="90">
        <v>3321131</v>
      </c>
      <c r="H178" s="45">
        <f t="shared" si="54"/>
        <v>462251</v>
      </c>
      <c r="I178" s="90">
        <v>2858880</v>
      </c>
    </row>
    <row r="179" spans="1:9" ht="105">
      <c r="A179" s="17"/>
      <c r="B179" s="24" t="s">
        <v>426</v>
      </c>
      <c r="C179" s="90"/>
      <c r="D179" s="91">
        <v>1718730</v>
      </c>
      <c r="E179" s="91">
        <v>1718730</v>
      </c>
      <c r="F179" s="91">
        <v>1718730</v>
      </c>
      <c r="G179" s="90">
        <v>1718719</v>
      </c>
      <c r="H179" s="45">
        <f t="shared" si="54"/>
        <v>278509</v>
      </c>
      <c r="I179" s="90">
        <v>1440210</v>
      </c>
    </row>
    <row r="180" spans="1:9" ht="75">
      <c r="A180" s="17"/>
      <c r="B180" s="24" t="s">
        <v>427</v>
      </c>
      <c r="C180" s="90"/>
      <c r="D180" s="91">
        <v>765000</v>
      </c>
      <c r="E180" s="91">
        <v>765000</v>
      </c>
      <c r="F180" s="91">
        <v>765000</v>
      </c>
      <c r="G180" s="90">
        <v>764128</v>
      </c>
      <c r="H180" s="45">
        <f t="shared" si="54"/>
        <v>0</v>
      </c>
      <c r="I180" s="90">
        <v>764128</v>
      </c>
    </row>
    <row r="181" spans="1:9" ht="30">
      <c r="A181" s="17" t="s">
        <v>440</v>
      </c>
      <c r="B181" s="24" t="s">
        <v>429</v>
      </c>
      <c r="C181" s="90"/>
      <c r="D181" s="91">
        <v>1437500</v>
      </c>
      <c r="E181" s="91">
        <v>1437500</v>
      </c>
      <c r="F181" s="91">
        <v>1437500</v>
      </c>
      <c r="G181" s="90">
        <v>1435000</v>
      </c>
      <c r="H181" s="90">
        <f t="shared" si="54"/>
        <v>0</v>
      </c>
      <c r="I181" s="90">
        <v>1435000</v>
      </c>
    </row>
    <row r="182" spans="1:9" ht="15">
      <c r="A182" s="17" t="s">
        <v>442</v>
      </c>
      <c r="B182" s="49" t="s">
        <v>430</v>
      </c>
      <c r="C182" s="94">
        <f>+C183</f>
        <v>0</v>
      </c>
      <c r="D182" s="94">
        <f aca="true" t="shared" si="56" ref="D182:I184">+D183</f>
        <v>13682720</v>
      </c>
      <c r="E182" s="94">
        <f t="shared" si="56"/>
        <v>13682720</v>
      </c>
      <c r="F182" s="94">
        <f t="shared" si="56"/>
        <v>12266720</v>
      </c>
      <c r="G182" s="94">
        <f t="shared" si="56"/>
        <v>12266159</v>
      </c>
      <c r="H182" s="94">
        <f t="shared" si="56"/>
        <v>1999737</v>
      </c>
      <c r="I182" s="94">
        <f t="shared" si="56"/>
        <v>10266422</v>
      </c>
    </row>
    <row r="183" spans="1:9" ht="16.5" customHeight="1">
      <c r="A183" s="17" t="s">
        <v>444</v>
      </c>
      <c r="B183" s="49" t="s">
        <v>192</v>
      </c>
      <c r="C183" s="94">
        <f>+C184</f>
        <v>0</v>
      </c>
      <c r="D183" s="94">
        <f t="shared" si="56"/>
        <v>13682720</v>
      </c>
      <c r="E183" s="94">
        <f t="shared" si="56"/>
        <v>13682720</v>
      </c>
      <c r="F183" s="94">
        <f t="shared" si="56"/>
        <v>12266720</v>
      </c>
      <c r="G183" s="94">
        <f t="shared" si="56"/>
        <v>12266159</v>
      </c>
      <c r="H183" s="94">
        <f t="shared" si="56"/>
        <v>1999737</v>
      </c>
      <c r="I183" s="94">
        <f t="shared" si="56"/>
        <v>10266422</v>
      </c>
    </row>
    <row r="184" spans="1:9" ht="16.5" customHeight="1">
      <c r="A184" s="17" t="s">
        <v>446</v>
      </c>
      <c r="B184" s="20" t="s">
        <v>431</v>
      </c>
      <c r="C184" s="94">
        <f>+C185</f>
        <v>0</v>
      </c>
      <c r="D184" s="94">
        <f t="shared" si="56"/>
        <v>13682720</v>
      </c>
      <c r="E184" s="94">
        <f t="shared" si="56"/>
        <v>13682720</v>
      </c>
      <c r="F184" s="94">
        <f t="shared" si="56"/>
        <v>12266720</v>
      </c>
      <c r="G184" s="94">
        <f t="shared" si="56"/>
        <v>12266159</v>
      </c>
      <c r="H184" s="94">
        <f t="shared" si="56"/>
        <v>1999737</v>
      </c>
      <c r="I184" s="94">
        <f t="shared" si="56"/>
        <v>10266422</v>
      </c>
    </row>
    <row r="185" spans="1:9" ht="16.5" customHeight="1">
      <c r="A185" s="22" t="s">
        <v>448</v>
      </c>
      <c r="B185" s="49" t="s">
        <v>433</v>
      </c>
      <c r="C185" s="89">
        <f aca="true" t="shared" si="57" ref="C185:I185">C186</f>
        <v>0</v>
      </c>
      <c r="D185" s="89">
        <f t="shared" si="57"/>
        <v>13682720</v>
      </c>
      <c r="E185" s="89">
        <f t="shared" si="57"/>
        <v>13682720</v>
      </c>
      <c r="F185" s="89">
        <f t="shared" si="57"/>
        <v>12266720</v>
      </c>
      <c r="G185" s="89">
        <f t="shared" si="57"/>
        <v>12266159</v>
      </c>
      <c r="H185" s="89">
        <f t="shared" si="57"/>
        <v>1999737</v>
      </c>
      <c r="I185" s="89">
        <f t="shared" si="57"/>
        <v>10266422</v>
      </c>
    </row>
    <row r="186" spans="1:9" ht="16.5" customHeight="1">
      <c r="A186" s="22" t="s">
        <v>450</v>
      </c>
      <c r="B186" s="49" t="s">
        <v>435</v>
      </c>
      <c r="C186" s="89">
        <f aca="true" t="shared" si="58" ref="C186:H186">C188+C189+C190</f>
        <v>0</v>
      </c>
      <c r="D186" s="89">
        <f t="shared" si="58"/>
        <v>13682720</v>
      </c>
      <c r="E186" s="89">
        <f t="shared" si="58"/>
        <v>13682720</v>
      </c>
      <c r="F186" s="89">
        <f t="shared" si="58"/>
        <v>12266720</v>
      </c>
      <c r="G186" s="89">
        <f t="shared" si="58"/>
        <v>12266159</v>
      </c>
      <c r="H186" s="89">
        <f t="shared" si="58"/>
        <v>1999737</v>
      </c>
      <c r="I186" s="89">
        <f>I188+I189+I190</f>
        <v>10266422</v>
      </c>
    </row>
    <row r="187" spans="1:9" ht="16.5" customHeight="1">
      <c r="A187" s="17" t="s">
        <v>452</v>
      </c>
      <c r="B187" s="49" t="s">
        <v>436</v>
      </c>
      <c r="C187" s="89">
        <f aca="true" t="shared" si="59" ref="C187:I187">C188</f>
        <v>0</v>
      </c>
      <c r="D187" s="89">
        <f t="shared" si="59"/>
        <v>9771260</v>
      </c>
      <c r="E187" s="89">
        <f t="shared" si="59"/>
        <v>9771260</v>
      </c>
      <c r="F187" s="89">
        <f t="shared" si="59"/>
        <v>9321260</v>
      </c>
      <c r="G187" s="89">
        <f t="shared" si="59"/>
        <v>9321215</v>
      </c>
      <c r="H187" s="89">
        <f t="shared" si="59"/>
        <v>1600038</v>
      </c>
      <c r="I187" s="89">
        <f t="shared" si="59"/>
        <v>7721177</v>
      </c>
    </row>
    <row r="188" spans="1:9" ht="16.5" customHeight="1">
      <c r="A188" s="22" t="s">
        <v>454</v>
      </c>
      <c r="B188" s="50" t="s">
        <v>437</v>
      </c>
      <c r="C188" s="90"/>
      <c r="D188" s="91">
        <v>9771260</v>
      </c>
      <c r="E188" s="91">
        <v>9771260</v>
      </c>
      <c r="F188" s="91">
        <v>9321260</v>
      </c>
      <c r="G188" s="45">
        <v>9321215</v>
      </c>
      <c r="H188" s="45">
        <f>G188-I188</f>
        <v>1600038</v>
      </c>
      <c r="I188" s="45">
        <v>7721177</v>
      </c>
    </row>
    <row r="189" spans="1:9" ht="16.5" customHeight="1">
      <c r="A189" s="22" t="s">
        <v>455</v>
      </c>
      <c r="B189" s="50" t="s">
        <v>438</v>
      </c>
      <c r="C189" s="90"/>
      <c r="D189" s="91">
        <v>3911460</v>
      </c>
      <c r="E189" s="91">
        <v>3911460</v>
      </c>
      <c r="F189" s="91">
        <v>2945460</v>
      </c>
      <c r="G189" s="45">
        <v>2944944</v>
      </c>
      <c r="H189" s="45">
        <f>G189-I189</f>
        <v>399699</v>
      </c>
      <c r="I189" s="45">
        <v>2545245</v>
      </c>
    </row>
    <row r="190" spans="1:9" ht="16.5" customHeight="1">
      <c r="A190" s="22"/>
      <c r="B190" s="28" t="s">
        <v>439</v>
      </c>
      <c r="C190" s="90"/>
      <c r="D190" s="91"/>
      <c r="E190" s="91"/>
      <c r="F190" s="91"/>
      <c r="G190" s="45"/>
      <c r="H190" s="45"/>
      <c r="I190" s="45"/>
    </row>
    <row r="191" spans="1:9" ht="45">
      <c r="A191" s="22" t="s">
        <v>214</v>
      </c>
      <c r="B191" s="51" t="s">
        <v>198</v>
      </c>
      <c r="C191" s="87">
        <f aca="true" t="shared" si="60" ref="C191:H191">C196+C192</f>
        <v>0</v>
      </c>
      <c r="D191" s="87">
        <f t="shared" si="60"/>
        <v>0</v>
      </c>
      <c r="E191" s="87">
        <f t="shared" si="60"/>
        <v>0</v>
      </c>
      <c r="F191" s="87">
        <f t="shared" si="60"/>
        <v>0</v>
      </c>
      <c r="G191" s="87">
        <f t="shared" si="60"/>
        <v>0</v>
      </c>
      <c r="H191" s="87">
        <f t="shared" si="60"/>
        <v>0</v>
      </c>
      <c r="I191" s="87">
        <f>I196+I192</f>
        <v>0</v>
      </c>
    </row>
    <row r="192" spans="1:9" ht="15">
      <c r="A192" s="22" t="s">
        <v>457</v>
      </c>
      <c r="B192" s="51" t="s">
        <v>441</v>
      </c>
      <c r="C192" s="87">
        <f aca="true" t="shared" si="61" ref="C192:H192">C193+C194+C195</f>
        <v>0</v>
      </c>
      <c r="D192" s="87">
        <f t="shared" si="61"/>
        <v>0</v>
      </c>
      <c r="E192" s="87">
        <f t="shared" si="61"/>
        <v>0</v>
      </c>
      <c r="F192" s="87">
        <f t="shared" si="61"/>
        <v>0</v>
      </c>
      <c r="G192" s="87">
        <f t="shared" si="61"/>
        <v>0</v>
      </c>
      <c r="H192" s="87">
        <f t="shared" si="61"/>
        <v>0</v>
      </c>
      <c r="I192" s="87">
        <f>I193+I194+I195</f>
        <v>0</v>
      </c>
    </row>
    <row r="193" spans="1:9" ht="15">
      <c r="A193" s="22" t="s">
        <v>458</v>
      </c>
      <c r="B193" s="51" t="s">
        <v>443</v>
      </c>
      <c r="C193" s="87"/>
      <c r="D193" s="91"/>
      <c r="E193" s="91"/>
      <c r="F193" s="91"/>
      <c r="G193" s="87"/>
      <c r="H193" s="87"/>
      <c r="I193" s="87"/>
    </row>
    <row r="194" spans="1:9" ht="15">
      <c r="A194" s="22" t="s">
        <v>459</v>
      </c>
      <c r="B194" s="51" t="s">
        <v>445</v>
      </c>
      <c r="C194" s="87"/>
      <c r="D194" s="91"/>
      <c r="E194" s="91"/>
      <c r="F194" s="91"/>
      <c r="G194" s="87"/>
      <c r="H194" s="87"/>
      <c r="I194" s="87"/>
    </row>
    <row r="195" spans="1:9" ht="15">
      <c r="A195" s="22" t="s">
        <v>460</v>
      </c>
      <c r="B195" s="51" t="s">
        <v>447</v>
      </c>
      <c r="C195" s="87"/>
      <c r="D195" s="91"/>
      <c r="E195" s="91"/>
      <c r="F195" s="91"/>
      <c r="G195" s="87"/>
      <c r="H195" s="87"/>
      <c r="I195" s="87"/>
    </row>
    <row r="196" spans="1:9" ht="15">
      <c r="A196" s="22" t="s">
        <v>461</v>
      </c>
      <c r="B196" s="51" t="s">
        <v>449</v>
      </c>
      <c r="C196" s="87">
        <f aca="true" t="shared" si="62" ref="C196:H196">C197+C198+C199</f>
        <v>0</v>
      </c>
      <c r="D196" s="87">
        <f t="shared" si="62"/>
        <v>0</v>
      </c>
      <c r="E196" s="87">
        <f t="shared" si="62"/>
        <v>0</v>
      </c>
      <c r="F196" s="87">
        <f t="shared" si="62"/>
        <v>0</v>
      </c>
      <c r="G196" s="87">
        <f t="shared" si="62"/>
        <v>0</v>
      </c>
      <c r="H196" s="87">
        <f t="shared" si="62"/>
        <v>0</v>
      </c>
      <c r="I196" s="87">
        <f>I197+I198+I199</f>
        <v>0</v>
      </c>
    </row>
    <row r="197" spans="1:9" ht="15">
      <c r="A197" s="22" t="s">
        <v>462</v>
      </c>
      <c r="B197" s="52" t="s">
        <v>451</v>
      </c>
      <c r="C197" s="45"/>
      <c r="D197" s="91"/>
      <c r="E197" s="91"/>
      <c r="F197" s="91"/>
      <c r="G197" s="45"/>
      <c r="H197" s="45"/>
      <c r="I197" s="45"/>
    </row>
    <row r="198" spans="1:9" ht="15">
      <c r="A198" s="22" t="s">
        <v>464</v>
      </c>
      <c r="B198" s="52" t="s">
        <v>453</v>
      </c>
      <c r="C198" s="45"/>
      <c r="D198" s="91"/>
      <c r="E198" s="91"/>
      <c r="F198" s="91"/>
      <c r="G198" s="45"/>
      <c r="H198" s="45"/>
      <c r="I198" s="45"/>
    </row>
    <row r="199" spans="1:9" ht="15">
      <c r="A199" s="22" t="s">
        <v>466</v>
      </c>
      <c r="B199" s="52" t="s">
        <v>447</v>
      </c>
      <c r="C199" s="45"/>
      <c r="D199" s="91"/>
      <c r="E199" s="91"/>
      <c r="F199" s="91"/>
      <c r="G199" s="45"/>
      <c r="H199" s="45"/>
      <c r="I199" s="45"/>
    </row>
    <row r="200" spans="1:9" ht="15">
      <c r="A200" s="22" t="s">
        <v>467</v>
      </c>
      <c r="B200" s="51" t="s">
        <v>456</v>
      </c>
      <c r="C200" s="87">
        <f>C201</f>
        <v>0</v>
      </c>
      <c r="D200" s="87">
        <f aca="true" t="shared" si="63" ref="D200:I201">D201</f>
        <v>0</v>
      </c>
      <c r="E200" s="87">
        <f t="shared" si="63"/>
        <v>0</v>
      </c>
      <c r="F200" s="87">
        <f t="shared" si="63"/>
        <v>0</v>
      </c>
      <c r="G200" s="87">
        <f t="shared" si="63"/>
        <v>0</v>
      </c>
      <c r="H200" s="87">
        <f t="shared" si="63"/>
        <v>0</v>
      </c>
      <c r="I200" s="87">
        <f t="shared" si="63"/>
        <v>0</v>
      </c>
    </row>
    <row r="201" spans="1:9" ht="15">
      <c r="A201" s="22" t="s">
        <v>468</v>
      </c>
      <c r="B201" s="51" t="s">
        <v>192</v>
      </c>
      <c r="C201" s="87">
        <f>C202</f>
        <v>0</v>
      </c>
      <c r="D201" s="87">
        <f t="shared" si="63"/>
        <v>0</v>
      </c>
      <c r="E201" s="87">
        <f t="shared" si="63"/>
        <v>0</v>
      </c>
      <c r="F201" s="87">
        <f t="shared" si="63"/>
        <v>0</v>
      </c>
      <c r="G201" s="87">
        <f t="shared" si="63"/>
        <v>0</v>
      </c>
      <c r="H201" s="87">
        <f t="shared" si="63"/>
        <v>0</v>
      </c>
      <c r="I201" s="87">
        <f t="shared" si="63"/>
        <v>0</v>
      </c>
    </row>
    <row r="202" spans="1:9" ht="45">
      <c r="A202" s="22" t="s">
        <v>469</v>
      </c>
      <c r="B202" s="51" t="s">
        <v>198</v>
      </c>
      <c r="C202" s="87">
        <f aca="true" t="shared" si="64" ref="C202:H202">C205</f>
        <v>0</v>
      </c>
      <c r="D202" s="87">
        <f t="shared" si="64"/>
        <v>0</v>
      </c>
      <c r="E202" s="87">
        <f t="shared" si="64"/>
        <v>0</v>
      </c>
      <c r="F202" s="87">
        <f t="shared" si="64"/>
        <v>0</v>
      </c>
      <c r="G202" s="87">
        <f t="shared" si="64"/>
        <v>0</v>
      </c>
      <c r="H202" s="87">
        <f t="shared" si="64"/>
        <v>0</v>
      </c>
      <c r="I202" s="87">
        <f>I205</f>
        <v>0</v>
      </c>
    </row>
    <row r="203" spans="1:9" ht="15">
      <c r="A203" s="22" t="s">
        <v>470</v>
      </c>
      <c r="B203" s="51" t="s">
        <v>209</v>
      </c>
      <c r="C203" s="87">
        <f>C204</f>
        <v>0</v>
      </c>
      <c r="D203" s="87">
        <f aca="true" t="shared" si="65" ref="D203:I204">D204</f>
        <v>0</v>
      </c>
      <c r="E203" s="87">
        <f t="shared" si="65"/>
        <v>0</v>
      </c>
      <c r="F203" s="87">
        <f t="shared" si="65"/>
        <v>0</v>
      </c>
      <c r="G203" s="87">
        <f t="shared" si="65"/>
        <v>0</v>
      </c>
      <c r="H203" s="87">
        <f t="shared" si="65"/>
        <v>0</v>
      </c>
      <c r="I203" s="87">
        <f t="shared" si="65"/>
        <v>0</v>
      </c>
    </row>
    <row r="204" spans="1:9" ht="15">
      <c r="A204" s="22" t="s">
        <v>471</v>
      </c>
      <c r="B204" s="51" t="s">
        <v>192</v>
      </c>
      <c r="C204" s="87">
        <f>C205</f>
        <v>0</v>
      </c>
      <c r="D204" s="87">
        <f t="shared" si="65"/>
        <v>0</v>
      </c>
      <c r="E204" s="87">
        <f t="shared" si="65"/>
        <v>0</v>
      </c>
      <c r="F204" s="87">
        <f t="shared" si="65"/>
        <v>0</v>
      </c>
      <c r="G204" s="87">
        <f t="shared" si="65"/>
        <v>0</v>
      </c>
      <c r="H204" s="87">
        <f t="shared" si="65"/>
        <v>0</v>
      </c>
      <c r="I204" s="87">
        <f t="shared" si="65"/>
        <v>0</v>
      </c>
    </row>
    <row r="205" spans="1:9" ht="45">
      <c r="A205" s="22" t="s">
        <v>472</v>
      </c>
      <c r="B205" s="52" t="s">
        <v>198</v>
      </c>
      <c r="C205" s="45"/>
      <c r="D205" s="91"/>
      <c r="E205" s="91"/>
      <c r="F205" s="91"/>
      <c r="G205" s="45"/>
      <c r="H205" s="45"/>
      <c r="I205" s="45"/>
    </row>
    <row r="206" spans="1:9" ht="15">
      <c r="A206" s="22" t="s">
        <v>473</v>
      </c>
      <c r="B206" s="51" t="s">
        <v>449</v>
      </c>
      <c r="C206" s="87">
        <f>C207</f>
        <v>0</v>
      </c>
      <c r="D206" s="87">
        <f aca="true" t="shared" si="66" ref="D206:I208">D207</f>
        <v>0</v>
      </c>
      <c r="E206" s="87">
        <f t="shared" si="66"/>
        <v>0</v>
      </c>
      <c r="F206" s="87">
        <f t="shared" si="66"/>
        <v>0</v>
      </c>
      <c r="G206" s="87">
        <f t="shared" si="66"/>
        <v>0</v>
      </c>
      <c r="H206" s="87">
        <f t="shared" si="66"/>
        <v>0</v>
      </c>
      <c r="I206" s="87">
        <f t="shared" si="66"/>
        <v>0</v>
      </c>
    </row>
    <row r="207" spans="1:9" ht="15">
      <c r="A207" s="22" t="s">
        <v>474</v>
      </c>
      <c r="B207" s="51" t="s">
        <v>453</v>
      </c>
      <c r="C207" s="87">
        <f>C208</f>
        <v>0</v>
      </c>
      <c r="D207" s="87">
        <f t="shared" si="66"/>
        <v>0</v>
      </c>
      <c r="E207" s="87">
        <f t="shared" si="66"/>
        <v>0</v>
      </c>
      <c r="F207" s="87">
        <f t="shared" si="66"/>
        <v>0</v>
      </c>
      <c r="G207" s="87">
        <f t="shared" si="66"/>
        <v>0</v>
      </c>
      <c r="H207" s="87">
        <f t="shared" si="66"/>
        <v>0</v>
      </c>
      <c r="I207" s="87">
        <f t="shared" si="66"/>
        <v>0</v>
      </c>
    </row>
    <row r="208" spans="1:9" ht="15">
      <c r="A208" s="22" t="s">
        <v>475</v>
      </c>
      <c r="B208" s="51" t="s">
        <v>463</v>
      </c>
      <c r="C208" s="87">
        <f>C209</f>
        <v>0</v>
      </c>
      <c r="D208" s="87">
        <f t="shared" si="66"/>
        <v>0</v>
      </c>
      <c r="E208" s="87">
        <f t="shared" si="66"/>
        <v>0</v>
      </c>
      <c r="F208" s="87">
        <f t="shared" si="66"/>
        <v>0</v>
      </c>
      <c r="G208" s="87">
        <f t="shared" si="66"/>
        <v>0</v>
      </c>
      <c r="H208" s="87">
        <f t="shared" si="66"/>
        <v>0</v>
      </c>
      <c r="I208" s="87">
        <f t="shared" si="66"/>
        <v>0</v>
      </c>
    </row>
    <row r="209" spans="1:8" ht="15">
      <c r="A209" s="22" t="s">
        <v>476</v>
      </c>
      <c r="B209" s="52" t="s">
        <v>465</v>
      </c>
      <c r="C209" s="45"/>
      <c r="D209" s="91"/>
      <c r="E209" s="91"/>
      <c r="F209" s="91"/>
      <c r="G209" s="45"/>
      <c r="H209" s="45"/>
    </row>
    <row r="212" spans="2:7" ht="15.75">
      <c r="B212" s="102" t="s">
        <v>478</v>
      </c>
      <c r="C212" s="103"/>
      <c r="D212" s="103" t="s">
        <v>479</v>
      </c>
      <c r="E212" s="104"/>
      <c r="F212" s="105"/>
      <c r="G212" s="105" t="s">
        <v>480</v>
      </c>
    </row>
    <row r="213" spans="2:7" ht="15">
      <c r="B213" s="106" t="s">
        <v>481</v>
      </c>
      <c r="C213" s="107"/>
      <c r="D213" s="107" t="s">
        <v>482</v>
      </c>
      <c r="E213" s="108"/>
      <c r="F213" s="109"/>
      <c r="G213" s="109" t="s">
        <v>483</v>
      </c>
    </row>
    <row r="214" spans="2:7" ht="15">
      <c r="B214" s="5"/>
      <c r="C214" s="5"/>
      <c r="D214" s="46"/>
      <c r="E214" s="46"/>
      <c r="F214" s="5"/>
      <c r="G214" s="5"/>
    </row>
  </sheetData>
  <sheetProtection/>
  <protectedRanges>
    <protectedRange sqref="C1:C3" name="Zonă1_1"/>
    <protectedRange sqref="H109:H111 H42 G146 H65:H66 H55:H57 G70 H136 H105 H116:H121 G54:G57 G62:G66 H63 G92:G97 H93 G100:G105 H100 H103 G108:G111 G113:G121 H114 G134:G136 G148:G150 H148:H149 I146 I70 I54:I57 I62:I66 I92:I97 I100:I105 I108:I111 I113:I121 I134:I136 I148:I150 G37:I40 G123:I127 G81:I85 G46:I51 G25:I33 G35:I35" name="Zonă3"/>
    <protectedRange sqref="B3" name="Zonă1_1_1_1_1_1"/>
  </protectedRanges>
  <printOptions horizontalCentered="1"/>
  <pageMargins left="0.25" right="0.75" top="0.21" bottom="0.18" header="0.17" footer="0.17"/>
  <pageSetup horizontalDpi="600" verticalDpi="600" orientation="portrait" scale="64" r:id="rId1"/>
  <colBreaks count="1" manualBreakCount="1">
    <brk id="8" min="1" max="2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2020-10-12T08:58:06Z</cp:lastPrinted>
  <dcterms:created xsi:type="dcterms:W3CDTF">2020-08-07T11:14:11Z</dcterms:created>
  <dcterms:modified xsi:type="dcterms:W3CDTF">2020-12-21T08:16:11Z</dcterms:modified>
  <cp:category/>
  <cp:version/>
  <cp:contentType/>
  <cp:contentStatus/>
</cp:coreProperties>
</file>